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 Q302\Desktop\Plan Austeridad\"/>
    </mc:Choice>
  </mc:AlternateContent>
  <bookViews>
    <workbookView xWindow="0" yWindow="0" windowWidth="20490" windowHeight="7755" tabRatio="940"/>
  </bookViews>
  <sheets>
    <sheet name="EDUCACION " sheetId="14" r:id="rId1"/>
    <sheet name="Hoja2" sheetId="15" state="hidden" r:id="rId2"/>
  </sheets>
  <calcPr calcId="152511"/>
</workbook>
</file>

<file path=xl/calcChain.xml><?xml version="1.0" encoding="utf-8"?>
<calcChain xmlns="http://schemas.openxmlformats.org/spreadsheetml/2006/main">
  <c r="H7" i="14" l="1"/>
  <c r="M7" i="14"/>
  <c r="R7" i="14"/>
  <c r="W7" i="14"/>
  <c r="AB7" i="14"/>
  <c r="AG7" i="14"/>
  <c r="AL7" i="14"/>
  <c r="AQ7" i="14"/>
  <c r="BL8" i="14" l="1"/>
  <c r="BG8" i="14"/>
  <c r="BB8" i="14"/>
  <c r="AW8" i="14"/>
  <c r="AQ8" i="14"/>
  <c r="AL8" i="14"/>
  <c r="AG8" i="14"/>
  <c r="AB8" i="14"/>
  <c r="W8" i="14"/>
  <c r="R8" i="14"/>
  <c r="M8" i="14"/>
  <c r="H8" i="14"/>
  <c r="BL5" i="14"/>
  <c r="BG5" i="14"/>
  <c r="BB5" i="14"/>
  <c r="AW5" i="14"/>
  <c r="AQ5" i="14"/>
  <c r="AL5" i="14"/>
  <c r="AG5" i="14"/>
  <c r="AB5" i="14"/>
  <c r="W5" i="14"/>
  <c r="R5" i="14"/>
  <c r="M5" i="14"/>
  <c r="H5" i="14"/>
  <c r="BL16" i="14" l="1"/>
  <c r="BG16" i="14"/>
  <c r="BB16" i="14"/>
  <c r="AB16" i="14"/>
  <c r="AQ16" i="14" l="1"/>
  <c r="H16" i="14"/>
  <c r="BL13" i="14"/>
  <c r="BG13" i="14"/>
  <c r="BB13" i="14"/>
  <c r="AW13" i="14"/>
  <c r="AQ13" i="14"/>
  <c r="AL13" i="14"/>
  <c r="AG13" i="14"/>
  <c r="AB13" i="14"/>
  <c r="W13" i="14"/>
  <c r="R13" i="14"/>
  <c r="M13" i="14"/>
  <c r="H13" i="14"/>
  <c r="BL9" i="14"/>
  <c r="BG9" i="14"/>
  <c r="BB9" i="14"/>
  <c r="AW9" i="14"/>
  <c r="AQ9" i="14"/>
  <c r="AL9" i="14"/>
  <c r="AG9" i="14"/>
  <c r="AB9" i="14"/>
  <c r="W9" i="14"/>
  <c r="R9" i="14"/>
  <c r="M9" i="14"/>
  <c r="H9" i="14"/>
  <c r="AW16" i="14"/>
  <c r="AL16" i="14"/>
  <c r="AG16" i="14"/>
  <c r="W16" i="14"/>
  <c r="R16" i="14"/>
  <c r="M16" i="14"/>
  <c r="BL15" i="14"/>
  <c r="BG15" i="14"/>
  <c r="BB15" i="14"/>
  <c r="AW15" i="14"/>
  <c r="AQ15" i="14"/>
  <c r="AL15" i="14"/>
  <c r="AG15" i="14"/>
  <c r="AB15" i="14"/>
  <c r="W15" i="14"/>
  <c r="R15" i="14"/>
  <c r="M15" i="14"/>
  <c r="H15" i="14"/>
  <c r="BL14" i="14"/>
  <c r="BG14" i="14"/>
  <c r="BB14" i="14"/>
  <c r="AW14" i="14"/>
  <c r="AQ14" i="14"/>
  <c r="AL14" i="14"/>
  <c r="AG14" i="14"/>
  <c r="AB14" i="14"/>
  <c r="W14" i="14"/>
  <c r="R14" i="14"/>
  <c r="M14" i="14"/>
  <c r="H14" i="14"/>
  <c r="BL12" i="14"/>
  <c r="BG12" i="14"/>
  <c r="BB12" i="14"/>
  <c r="AW12" i="14"/>
  <c r="AQ12" i="14"/>
  <c r="AL12" i="14"/>
  <c r="AG12" i="14"/>
  <c r="AB12" i="14"/>
  <c r="W12" i="14"/>
  <c r="R12" i="14"/>
  <c r="M12" i="14"/>
  <c r="H12" i="14"/>
  <c r="BL11" i="14"/>
  <c r="BG11" i="14"/>
  <c r="BB11" i="14"/>
  <c r="AW11" i="14"/>
  <c r="AQ11" i="14"/>
  <c r="AL11" i="14"/>
  <c r="AG11" i="14"/>
  <c r="AB11" i="14"/>
  <c r="W11" i="14"/>
  <c r="R11" i="14"/>
  <c r="M11" i="14"/>
  <c r="H11" i="14"/>
  <c r="BL10" i="14"/>
  <c r="BG10" i="14"/>
  <c r="BB10" i="14"/>
  <c r="AW10" i="14"/>
  <c r="AQ10" i="14"/>
  <c r="AL10" i="14"/>
  <c r="AG10" i="14"/>
  <c r="AB10" i="14"/>
  <c r="W10" i="14"/>
  <c r="R10" i="14"/>
  <c r="M10" i="14"/>
  <c r="H10" i="14"/>
  <c r="BL7" i="14"/>
  <c r="BG7" i="14"/>
  <c r="BB7" i="14"/>
  <c r="BB17" i="14" s="1"/>
  <c r="G29" i="14" s="1"/>
  <c r="AW7" i="14"/>
  <c r="AW17" i="14" s="1"/>
  <c r="G28" i="14" s="1"/>
  <c r="AQ17" i="14"/>
  <c r="G27" i="14" s="1"/>
  <c r="W17" i="14"/>
  <c r="G23" i="14" s="1"/>
  <c r="Z17" i="14"/>
  <c r="F24" i="14" s="1"/>
  <c r="BI17" i="14"/>
  <c r="E31" i="14" s="1"/>
  <c r="AO17" i="14"/>
  <c r="F27" i="14" s="1"/>
  <c r="AN17" i="14"/>
  <c r="E27" i="14" s="1"/>
  <c r="B7" i="14"/>
  <c r="B8" i="14" s="1"/>
  <c r="B10" i="14" s="1"/>
  <c r="B11" i="14" s="1"/>
  <c r="B12" i="14" s="1"/>
  <c r="B13" i="14" s="1"/>
  <c r="B14" i="14" s="1"/>
  <c r="B15" i="14" s="1"/>
  <c r="B16" i="14" s="1"/>
  <c r="BJ17" i="14"/>
  <c r="F31" i="14" s="1"/>
  <c r="BE17" i="14"/>
  <c r="F30" i="14" s="1"/>
  <c r="BD17" i="14"/>
  <c r="E30" i="14" s="1"/>
  <c r="AZ17" i="14"/>
  <c r="F29" i="14" s="1"/>
  <c r="AY17" i="14"/>
  <c r="E29" i="14" s="1"/>
  <c r="AU17" i="14"/>
  <c r="F28" i="14" s="1"/>
  <c r="AT17" i="14"/>
  <c r="E28" i="14" s="1"/>
  <c r="AJ17" i="14"/>
  <c r="F26" i="14" s="1"/>
  <c r="AI17" i="14"/>
  <c r="E26" i="14" s="1"/>
  <c r="AE17" i="14"/>
  <c r="F25" i="14" s="1"/>
  <c r="AD17" i="14"/>
  <c r="E25" i="14" s="1"/>
  <c r="Y17" i="14"/>
  <c r="E24" i="14" s="1"/>
  <c r="U17" i="14"/>
  <c r="F23" i="14" s="1"/>
  <c r="T17" i="14"/>
  <c r="E23" i="14" s="1"/>
  <c r="P17" i="14"/>
  <c r="F22" i="14" s="1"/>
  <c r="O17" i="14"/>
  <c r="E22" i="14" s="1"/>
  <c r="K17" i="14"/>
  <c r="F21" i="14" s="1"/>
  <c r="J17" i="14"/>
  <c r="E21" i="14" s="1"/>
  <c r="E17" i="14"/>
  <c r="E20" i="14" s="1"/>
  <c r="F17" i="14"/>
  <c r="F20" i="14" s="1"/>
  <c r="BG17" i="14" l="1"/>
  <c r="G30" i="14" s="1"/>
  <c r="BL17" i="14"/>
  <c r="G31" i="14" s="1"/>
  <c r="G34" i="14" s="1"/>
  <c r="AL17" i="14"/>
  <c r="G26" i="14" s="1"/>
  <c r="J26" i="14" s="1"/>
  <c r="AG17" i="14"/>
  <c r="G25" i="14" s="1"/>
  <c r="J25" i="14" s="1"/>
  <c r="R17" i="14"/>
  <c r="G22" i="14" s="1"/>
  <c r="J22" i="14" s="1"/>
  <c r="M17" i="14"/>
  <c r="G21" i="14" s="1"/>
  <c r="J21" i="14" s="1"/>
  <c r="AB17" i="14"/>
  <c r="G24" i="14" s="1"/>
  <c r="J24" i="14" s="1"/>
  <c r="H17" i="14"/>
  <c r="F34" i="14"/>
  <c r="J29" i="14"/>
  <c r="E32" i="14"/>
  <c r="J23" i="14"/>
  <c r="J30" i="14"/>
  <c r="F32" i="14"/>
  <c r="G20" i="14" l="1"/>
  <c r="BM17" i="14"/>
  <c r="J31" i="14"/>
  <c r="J34" i="14"/>
  <c r="J20" i="14"/>
  <c r="G32" i="14"/>
  <c r="H20" i="14" l="1"/>
  <c r="J32" i="14"/>
  <c r="H22" i="14"/>
  <c r="H27" i="14"/>
  <c r="H24" i="14"/>
  <c r="H29" i="14"/>
  <c r="H25" i="14"/>
  <c r="H21" i="14"/>
  <c r="H30" i="14"/>
  <c r="H28" i="14"/>
  <c r="H26" i="14"/>
  <c r="H23" i="14"/>
  <c r="H31" i="14"/>
  <c r="H32" i="14" l="1"/>
</calcChain>
</file>

<file path=xl/sharedStrings.xml><?xml version="1.0" encoding="utf-8"?>
<sst xmlns="http://schemas.openxmlformats.org/spreadsheetml/2006/main" count="133" uniqueCount="47">
  <si>
    <t xml:space="preserve">Entidad </t>
  </si>
  <si>
    <t>SECTOR</t>
  </si>
  <si>
    <t>EDUCACION</t>
  </si>
  <si>
    <t>TOTAL SECTOR EDUCACION</t>
  </si>
  <si>
    <t>TOTAL</t>
  </si>
  <si>
    <t>Instituto Nacional para Sordos -INSOR</t>
  </si>
  <si>
    <t xml:space="preserve">GASTOS GENERALES </t>
  </si>
  <si>
    <t>GASTOS DE NÓMINA Y REDUCCIÓN DE CONTRATACIÓN POR SERVICIOS PERSONALES META: 1,8%</t>
  </si>
  <si>
    <t>Gastos en publicaciones (inversión y funcionamiento)  - META 40%</t>
  </si>
  <si>
    <t>Gastos de viaje y viáticos (inversión y funcionamiento) - META 15%</t>
  </si>
  <si>
    <t>Gastos de vehículos y combustibles (inversión y funcionamiento)</t>
  </si>
  <si>
    <t>Gastos de papelería  (inversión y funcionamiento)</t>
  </si>
  <si>
    <t>Gastos de telefonía (inversión y funcionamiento)</t>
  </si>
  <si>
    <t>Servicios públicos (inversión y funcionamiento)</t>
  </si>
  <si>
    <t>Eventos y capacitaciones (inversión y funcionamiento)</t>
  </si>
  <si>
    <t>Suscripciones a revistas y periódicos</t>
  </si>
  <si>
    <t>Otros (diferentes a los que aparecen en las anteriores  columnas)</t>
  </si>
  <si>
    <t>Horas extras</t>
  </si>
  <si>
    <t>Compensación de vacaciones en dinero</t>
  </si>
  <si>
    <t>Contratación de servicios personales</t>
  </si>
  <si>
    <t>% Meta de reducción  sobre apropiación 2015</t>
  </si>
  <si>
    <t>Ahorro esperado
($millones)</t>
  </si>
  <si>
    <t>Item de gasto</t>
  </si>
  <si>
    <t xml:space="preserve">No. </t>
  </si>
  <si>
    <t>Ministerio de Educación Nacional</t>
  </si>
  <si>
    <t>Instituto Colombiano para el Fomento de la Educación Superior - ICFES naturaleza especial carácter social)</t>
  </si>
  <si>
    <t>Instituto Colombiano de Crédito Educativo y Estudios Técnicos en el Exterior “Mariano Ospina Pérez” - ICETEX (naturaleza especial financiera)</t>
  </si>
  <si>
    <t>Instituto Nacional para Ciegos -INCI</t>
  </si>
  <si>
    <t>Instituto Técnico Central</t>
  </si>
  <si>
    <t>Instituto Nacional de Formación Técnica Profesional de San Juan del Cesar</t>
  </si>
  <si>
    <t xml:space="preserve">Instituto Tolimense de Formación Técnica Profesional </t>
  </si>
  <si>
    <t>Instituto Nacional de Formación Técnica Profesional del Departamento de San Andrés, Providencia y Santa Catalina - INFOTEP</t>
  </si>
  <si>
    <t>Fondo de Desarrollo para la Educación Superior - FODESEP</t>
  </si>
  <si>
    <t>CONCEPTO DE GASTO</t>
  </si>
  <si>
    <t>Ahorro esperado 
($ millones)</t>
  </si>
  <si>
    <t>Instituto Técnico Nacional de Comercio “Simón Rodríguez” -INTENALCO</t>
  </si>
  <si>
    <t>% Participación
del ahorro</t>
  </si>
  <si>
    <t>Año 2015
Ejecutado estimado
($ millones)</t>
  </si>
  <si>
    <t xml:space="preserve">Año 2016
Programado
($ millones) </t>
  </si>
  <si>
    <t>% Reducción
del Año 2016 programado</t>
  </si>
  <si>
    <t>Gastos en publicaciones (funcionamiento)  - META 40%</t>
  </si>
  <si>
    <t>Gastos de viaje y viáticos (funcionamiento) - META 15%</t>
  </si>
  <si>
    <t>Gastos de vehículos y combustibles (funcionamiento)</t>
  </si>
  <si>
    <t>Gastos de papelería  (funcionamiento)</t>
  </si>
  <si>
    <t>Gastos de telefonía (funcionamiento)</t>
  </si>
  <si>
    <t>Servicios públicos (funcionamiento)</t>
  </si>
  <si>
    <t>Eventos y capacitaciones (funcionamiento)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</si>
</sst>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\ #,##0_);[Red]\(&quot;$&quot;\ #,##0\)"/>
    <numFmt numFmtId="165" formatCode="_(* #,##0.00_);_(* \(#,##0.00\);_(* &quot;-&quot;??_);_(@_)"/>
    <numFmt numFmtId="166" formatCode="&quot;$&quot;\ #,##0"/>
    <numFmt numFmtId="167" formatCode="&quot;$&quot;\ #,##0.0"/>
    <numFmt numFmtId="168" formatCode="&quot;$&quot;\ #,##0.00"/>
    <numFmt numFmtId="169" formatCode="0.0%"/>
    <numFmt numFmtId="170" formatCode="&quot;$&quot;\ #,##0.0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rgb="FFFF0000"/>
      <name val="Tahoma"/>
      <family val="2"/>
    </font>
    <font>
      <sz val="11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B9FF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7" fillId="2" borderId="0" applyNumberFormat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10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11" fillId="0" borderId="0" xfId="0" applyFont="1"/>
    <xf numFmtId="0" fontId="8" fillId="2" borderId="3" xfId="1" applyFont="1" applyBorder="1" applyAlignment="1">
      <alignment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2" borderId="4" xfId="1" applyFont="1" applyBorder="1" applyAlignment="1">
      <alignment horizontal="center" vertical="top" wrapText="1"/>
    </xf>
    <xf numFmtId="0" fontId="8" fillId="2" borderId="5" xfId="1" applyFont="1" applyBorder="1" applyAlignment="1">
      <alignment horizontal="center" vertical="top" wrapText="1"/>
    </xf>
    <xf numFmtId="0" fontId="8" fillId="2" borderId="6" xfId="1" applyFont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top" wrapText="1"/>
    </xf>
    <xf numFmtId="0" fontId="8" fillId="2" borderId="7" xfId="1" applyFont="1" applyBorder="1" applyAlignment="1">
      <alignment horizontal="center" vertical="center" wrapText="1"/>
    </xf>
    <xf numFmtId="0" fontId="8" fillId="2" borderId="8" xfId="1" applyFont="1" applyBorder="1" applyAlignment="1">
      <alignment horizontal="center" vertical="top" wrapText="1"/>
    </xf>
    <xf numFmtId="0" fontId="8" fillId="2" borderId="9" xfId="1" applyFont="1" applyBorder="1" applyAlignment="1">
      <alignment horizontal="center" vertical="top" wrapText="1"/>
    </xf>
    <xf numFmtId="0" fontId="8" fillId="2" borderId="10" xfId="1" applyFont="1" applyBorder="1" applyAlignment="1">
      <alignment horizontal="center" vertical="center" wrapText="1"/>
    </xf>
    <xf numFmtId="0" fontId="8" fillId="2" borderId="11" xfId="1" applyFont="1" applyBorder="1" applyAlignment="1">
      <alignment horizontal="center" vertical="center" wrapText="1"/>
    </xf>
    <xf numFmtId="0" fontId="8" fillId="2" borderId="4" xfId="1" applyFont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top" wrapText="1"/>
    </xf>
    <xf numFmtId="0" fontId="12" fillId="4" borderId="5" xfId="1" applyFont="1" applyFill="1" applyBorder="1" applyAlignment="1">
      <alignment horizontal="center" vertical="top" wrapText="1"/>
    </xf>
    <xf numFmtId="0" fontId="12" fillId="4" borderId="12" xfId="1" applyFont="1" applyFill="1" applyBorder="1" applyAlignment="1">
      <alignment horizontal="center" vertical="top" wrapText="1"/>
    </xf>
    <xf numFmtId="0" fontId="12" fillId="4" borderId="6" xfId="1" applyFont="1" applyFill="1" applyBorder="1" applyAlignment="1">
      <alignment horizontal="center" vertical="top" wrapText="1"/>
    </xf>
    <xf numFmtId="0" fontId="8" fillId="2" borderId="12" xfId="1" applyFont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center" wrapText="1" readingOrder="1"/>
    </xf>
    <xf numFmtId="3" fontId="3" fillId="0" borderId="13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readingOrder="1"/>
    </xf>
    <xf numFmtId="0" fontId="4" fillId="5" borderId="14" xfId="0" applyFont="1" applyFill="1" applyBorder="1" applyAlignment="1">
      <alignment horizontal="centerContinuous" vertical="center" wrapText="1" readingOrder="1"/>
    </xf>
    <xf numFmtId="0" fontId="4" fillId="5" borderId="15" xfId="0" applyFont="1" applyFill="1" applyBorder="1" applyAlignment="1">
      <alignment horizontal="centerContinuous" vertical="center" wrapText="1" readingOrder="1"/>
    </xf>
    <xf numFmtId="0" fontId="3" fillId="0" borderId="17" xfId="0" applyFont="1" applyFill="1" applyBorder="1" applyAlignment="1">
      <alignment vertical="center" wrapText="1" readingOrder="1"/>
    </xf>
    <xf numFmtId="0" fontId="4" fillId="3" borderId="14" xfId="0" applyFont="1" applyFill="1" applyBorder="1" applyAlignment="1">
      <alignment horizontal="center" vertical="center" wrapText="1" readingOrder="1"/>
    </xf>
    <xf numFmtId="166" fontId="0" fillId="0" borderId="1" xfId="0" applyNumberFormat="1" applyBorder="1"/>
    <xf numFmtId="9" fontId="3" fillId="0" borderId="19" xfId="3" applyFont="1" applyBorder="1" applyAlignment="1">
      <alignment horizontal="center"/>
    </xf>
    <xf numFmtId="9" fontId="3" fillId="0" borderId="1" xfId="3" applyFont="1" applyBorder="1" applyAlignment="1">
      <alignment horizontal="center"/>
    </xf>
    <xf numFmtId="9" fontId="3" fillId="0" borderId="20" xfId="3" applyFont="1" applyBorder="1" applyAlignment="1">
      <alignment horizontal="center"/>
    </xf>
    <xf numFmtId="166" fontId="3" fillId="0" borderId="21" xfId="0" applyNumberFormat="1" applyFont="1" applyBorder="1" applyAlignment="1">
      <alignment vertical="center"/>
    </xf>
    <xf numFmtId="166" fontId="3" fillId="0" borderId="22" xfId="0" applyNumberFormat="1" applyFont="1" applyBorder="1" applyAlignment="1">
      <alignment vertical="center"/>
    </xf>
    <xf numFmtId="166" fontId="3" fillId="0" borderId="23" xfId="0" applyNumberFormat="1" applyFont="1" applyBorder="1" applyAlignment="1">
      <alignment vertical="center"/>
    </xf>
    <xf numFmtId="9" fontId="6" fillId="0" borderId="0" xfId="3" applyFont="1"/>
    <xf numFmtId="166" fontId="0" fillId="0" borderId="0" xfId="0" applyNumberFormat="1"/>
    <xf numFmtId="166" fontId="0" fillId="0" borderId="19" xfId="0" applyNumberFormat="1" applyBorder="1"/>
    <xf numFmtId="166" fontId="0" fillId="0" borderId="24" xfId="0" applyNumberFormat="1" applyBorder="1"/>
    <xf numFmtId="9" fontId="3" fillId="0" borderId="24" xfId="3" applyFont="1" applyBorder="1" applyAlignment="1">
      <alignment horizontal="center"/>
    </xf>
    <xf numFmtId="166" fontId="13" fillId="0" borderId="5" xfId="0" applyNumberFormat="1" applyFont="1" applyBorder="1"/>
    <xf numFmtId="9" fontId="13" fillId="0" borderId="5" xfId="3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13" fillId="0" borderId="5" xfId="0" applyFont="1" applyBorder="1" applyAlignment="1">
      <alignment horizontal="center" vertical="top" wrapText="1"/>
    </xf>
    <xf numFmtId="3" fontId="3" fillId="0" borderId="17" xfId="0" applyNumberFormat="1" applyFont="1" applyFill="1" applyBorder="1" applyAlignment="1">
      <alignment vertical="center" wrapText="1" readingOrder="1"/>
    </xf>
    <xf numFmtId="9" fontId="6" fillId="0" borderId="0" xfId="3" applyFont="1"/>
    <xf numFmtId="9" fontId="6" fillId="0" borderId="0" xfId="3" applyFont="1"/>
    <xf numFmtId="0" fontId="14" fillId="0" borderId="0" xfId="0" applyFont="1"/>
    <xf numFmtId="9" fontId="3" fillId="0" borderId="1" xfId="3" applyNumberFormat="1" applyFont="1" applyBorder="1" applyAlignment="1">
      <alignment horizontal="center"/>
    </xf>
    <xf numFmtId="169" fontId="3" fillId="0" borderId="1" xfId="3" applyNumberFormat="1" applyFont="1" applyBorder="1" applyAlignment="1">
      <alignment horizontal="center"/>
    </xf>
    <xf numFmtId="9" fontId="15" fillId="0" borderId="1" xfId="3" applyFont="1" applyBorder="1" applyAlignment="1">
      <alignment horizontal="center"/>
    </xf>
    <xf numFmtId="9" fontId="15" fillId="0" borderId="1" xfId="3" applyNumberFormat="1" applyFont="1" applyBorder="1" applyAlignment="1">
      <alignment horizontal="center"/>
    </xf>
    <xf numFmtId="0" fontId="13" fillId="6" borderId="5" xfId="0" applyFont="1" applyFill="1" applyBorder="1" applyAlignment="1">
      <alignment horizontal="center" vertical="top" wrapText="1"/>
    </xf>
    <xf numFmtId="0" fontId="0" fillId="6" borderId="0" xfId="0" applyFill="1"/>
    <xf numFmtId="166" fontId="0" fillId="6" borderId="19" xfId="0" applyNumberFormat="1" applyFill="1" applyBorder="1"/>
    <xf numFmtId="166" fontId="0" fillId="6" borderId="1" xfId="0" applyNumberFormat="1" applyFill="1" applyBorder="1"/>
    <xf numFmtId="166" fontId="0" fillId="6" borderId="24" xfId="0" applyNumberFormat="1" applyFill="1" applyBorder="1"/>
    <xf numFmtId="166" fontId="13" fillId="6" borderId="5" xfId="0" applyNumberFormat="1" applyFont="1" applyFill="1" applyBorder="1"/>
    <xf numFmtId="169" fontId="13" fillId="6" borderId="5" xfId="3" applyNumberFormat="1" applyFont="1" applyFill="1" applyBorder="1" applyAlignment="1">
      <alignment horizontal="center" vertical="top" wrapText="1"/>
    </xf>
    <xf numFmtId="169" fontId="6" fillId="6" borderId="1" xfId="3" applyNumberFormat="1" applyFont="1" applyFill="1" applyBorder="1"/>
    <xf numFmtId="169" fontId="13" fillId="6" borderId="5" xfId="3" applyNumberFormat="1" applyFont="1" applyFill="1" applyBorder="1"/>
    <xf numFmtId="169" fontId="6" fillId="6" borderId="19" xfId="3" applyNumberFormat="1" applyFont="1" applyFill="1" applyBorder="1"/>
    <xf numFmtId="169" fontId="6" fillId="6" borderId="24" xfId="3" applyNumberFormat="1" applyFont="1" applyFill="1" applyBorder="1"/>
    <xf numFmtId="169" fontId="6" fillId="6" borderId="0" xfId="3" applyNumberFormat="1" applyFont="1" applyFill="1"/>
    <xf numFmtId="9" fontId="6" fillId="6" borderId="1" xfId="3" applyNumberFormat="1" applyFont="1" applyFill="1" applyBorder="1"/>
    <xf numFmtId="0" fontId="16" fillId="0" borderId="0" xfId="0" applyFont="1" applyFill="1" applyAlignment="1">
      <alignment vertical="center"/>
    </xf>
    <xf numFmtId="169" fontId="6" fillId="6" borderId="0" xfId="3" applyNumberFormat="1" applyFont="1" applyFill="1" applyAlignment="1">
      <alignment horizontal="center"/>
    </xf>
    <xf numFmtId="10" fontId="13" fillId="0" borderId="5" xfId="3" applyNumberFormat="1" applyFont="1" applyBorder="1" applyAlignment="1">
      <alignment horizontal="center"/>
    </xf>
    <xf numFmtId="166" fontId="9" fillId="0" borderId="1" xfId="0" applyNumberFormat="1" applyFont="1" applyBorder="1"/>
    <xf numFmtId="166" fontId="9" fillId="0" borderId="24" xfId="0" applyNumberFormat="1" applyFont="1" applyBorder="1"/>
    <xf numFmtId="0" fontId="0" fillId="7" borderId="0" xfId="0" applyFill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 readingOrder="1"/>
    </xf>
    <xf numFmtId="0" fontId="3" fillId="7" borderId="17" xfId="0" applyFont="1" applyFill="1" applyBorder="1" applyAlignment="1">
      <alignment vertical="center" wrapText="1" readingOrder="1"/>
    </xf>
    <xf numFmtId="0" fontId="3" fillId="7" borderId="16" xfId="0" applyFont="1" applyFill="1" applyBorder="1" applyAlignment="1">
      <alignment vertical="center" wrapText="1" readingOrder="1"/>
    </xf>
    <xf numFmtId="0" fontId="3" fillId="7" borderId="1" xfId="0" applyFont="1" applyFill="1" applyBorder="1" applyAlignment="1">
      <alignment vertical="center" wrapText="1" readingOrder="1"/>
    </xf>
    <xf numFmtId="3" fontId="3" fillId="7" borderId="18" xfId="0" applyNumberFormat="1" applyFont="1" applyFill="1" applyBorder="1" applyAlignment="1">
      <alignment horizontal="center" vertical="center" wrapText="1" readingOrder="1"/>
    </xf>
    <xf numFmtId="3" fontId="3" fillId="7" borderId="27" xfId="0" applyNumberFormat="1" applyFont="1" applyFill="1" applyBorder="1" applyAlignment="1">
      <alignment vertical="center" wrapText="1" readingOrder="1"/>
    </xf>
    <xf numFmtId="0" fontId="3" fillId="7" borderId="2" xfId="0" applyFont="1" applyFill="1" applyBorder="1" applyAlignment="1">
      <alignment vertical="center" wrapText="1" readingOrder="1"/>
    </xf>
    <xf numFmtId="166" fontId="16" fillId="7" borderId="2" xfId="2" applyNumberFormat="1" applyFont="1" applyFill="1" applyBorder="1" applyAlignment="1">
      <alignment vertical="center"/>
    </xf>
    <xf numFmtId="9" fontId="16" fillId="7" borderId="2" xfId="4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vertical="center" wrapText="1"/>
    </xf>
    <xf numFmtId="166" fontId="16" fillId="7" borderId="19" xfId="2" applyNumberFormat="1" applyFont="1" applyFill="1" applyBorder="1" applyAlignment="1">
      <alignment vertical="center"/>
    </xf>
    <xf numFmtId="9" fontId="16" fillId="7" borderId="19" xfId="4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vertical="center"/>
    </xf>
    <xf numFmtId="166" fontId="16" fillId="7" borderId="19" xfId="2" applyNumberFormat="1" applyFont="1" applyFill="1" applyBorder="1" applyAlignment="1">
      <alignment horizontal="right" vertical="center"/>
    </xf>
    <xf numFmtId="0" fontId="16" fillId="7" borderId="0" xfId="0" quotePrefix="1" applyFont="1" applyFill="1" applyBorder="1" applyAlignment="1">
      <alignment vertical="center" wrapText="1"/>
    </xf>
    <xf numFmtId="0" fontId="16" fillId="7" borderId="0" xfId="0" applyFont="1" applyFill="1" applyAlignment="1">
      <alignment vertical="center"/>
    </xf>
    <xf numFmtId="169" fontId="16" fillId="7" borderId="19" xfId="4" applyNumberFormat="1" applyFont="1" applyFill="1" applyBorder="1" applyAlignment="1">
      <alignment horizontal="center" vertical="center"/>
    </xf>
    <xf numFmtId="166" fontId="16" fillId="0" borderId="1" xfId="2" applyNumberFormat="1" applyFont="1" applyBorder="1" applyAlignment="1">
      <alignment vertical="center"/>
    </xf>
    <xf numFmtId="9" fontId="16" fillId="0" borderId="1" xfId="4" applyFont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 wrapText="1"/>
    </xf>
    <xf numFmtId="166" fontId="16" fillId="0" borderId="1" xfId="2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166" fontId="16" fillId="0" borderId="1" xfId="2" applyNumberFormat="1" applyFont="1" applyFill="1" applyBorder="1" applyAlignment="1">
      <alignment vertical="center"/>
    </xf>
    <xf numFmtId="9" fontId="16" fillId="0" borderId="1" xfId="4" applyNumberFormat="1" applyFont="1" applyFill="1" applyBorder="1" applyAlignment="1">
      <alignment horizontal="center" vertical="center"/>
    </xf>
    <xf numFmtId="166" fontId="16" fillId="7" borderId="1" xfId="2" applyNumberFormat="1" applyFont="1" applyFill="1" applyBorder="1" applyAlignment="1">
      <alignment vertical="center"/>
    </xf>
    <xf numFmtId="9" fontId="16" fillId="7" borderId="1" xfId="4" applyFont="1" applyFill="1" applyBorder="1" applyAlignment="1">
      <alignment horizontal="center" vertical="center"/>
    </xf>
    <xf numFmtId="166" fontId="16" fillId="7" borderId="1" xfId="2" applyNumberFormat="1" applyFont="1" applyFill="1" applyBorder="1" applyAlignment="1">
      <alignment horizontal="right" vertical="center"/>
    </xf>
    <xf numFmtId="9" fontId="16" fillId="7" borderId="1" xfId="4" applyFont="1" applyFill="1" applyBorder="1" applyAlignment="1">
      <alignment vertical="center"/>
    </xf>
    <xf numFmtId="169" fontId="16" fillId="7" borderId="1" xfId="4" applyNumberFormat="1" applyFont="1" applyFill="1" applyBorder="1" applyAlignment="1">
      <alignment horizontal="center" vertical="center"/>
    </xf>
    <xf numFmtId="170" fontId="16" fillId="7" borderId="1" xfId="2" applyNumberFormat="1" applyFont="1" applyFill="1" applyBorder="1" applyAlignment="1">
      <alignment vertical="center"/>
    </xf>
    <xf numFmtId="170" fontId="16" fillId="7" borderId="0" xfId="0" applyNumberFormat="1" applyFont="1" applyFill="1" applyBorder="1" applyAlignment="1">
      <alignment vertical="center" wrapText="1"/>
    </xf>
    <xf numFmtId="170" fontId="16" fillId="7" borderId="0" xfId="0" applyNumberFormat="1" applyFont="1" applyFill="1" applyBorder="1" applyAlignment="1">
      <alignment vertical="center"/>
    </xf>
    <xf numFmtId="170" fontId="16" fillId="7" borderId="1" xfId="4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0" borderId="1" xfId="4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166" fontId="16" fillId="0" borderId="1" xfId="2" applyNumberFormat="1" applyFont="1" applyFill="1" applyBorder="1" applyAlignment="1">
      <alignment horizontal="right" vertical="center"/>
    </xf>
    <xf numFmtId="170" fontId="16" fillId="0" borderId="1" xfId="2" applyNumberFormat="1" applyFont="1" applyFill="1" applyBorder="1" applyAlignment="1">
      <alignment vertical="center"/>
    </xf>
    <xf numFmtId="9" fontId="16" fillId="0" borderId="1" xfId="4" applyFont="1" applyFill="1" applyBorder="1" applyAlignment="1">
      <alignment vertical="center"/>
    </xf>
    <xf numFmtId="169" fontId="16" fillId="0" borderId="1" xfId="4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9" fontId="16" fillId="7" borderId="1" xfId="3" applyFont="1" applyFill="1" applyBorder="1" applyAlignment="1">
      <alignment horizontal="center" vertical="center"/>
    </xf>
    <xf numFmtId="169" fontId="16" fillId="7" borderId="1" xfId="3" applyNumberFormat="1" applyFont="1" applyFill="1" applyBorder="1" applyAlignment="1">
      <alignment horizontal="center" vertical="center"/>
    </xf>
    <xf numFmtId="10" fontId="16" fillId="7" borderId="1" xfId="3" applyNumberFormat="1" applyFont="1" applyFill="1" applyBorder="1" applyAlignment="1">
      <alignment horizontal="center" vertical="center"/>
    </xf>
    <xf numFmtId="168" fontId="16" fillId="7" borderId="1" xfId="2" applyNumberFormat="1" applyFont="1" applyFill="1" applyBorder="1" applyAlignment="1">
      <alignment vertical="center"/>
    </xf>
    <xf numFmtId="167" fontId="16" fillId="7" borderId="1" xfId="2" applyNumberFormat="1" applyFont="1" applyFill="1" applyBorder="1" applyAlignment="1">
      <alignment vertical="center"/>
    </xf>
    <xf numFmtId="167" fontId="16" fillId="7" borderId="1" xfId="2" applyNumberFormat="1" applyFont="1" applyFill="1" applyBorder="1" applyAlignment="1">
      <alignment horizontal="right" vertical="center"/>
    </xf>
    <xf numFmtId="167" fontId="16" fillId="7" borderId="0" xfId="0" applyNumberFormat="1" applyFont="1" applyFill="1" applyBorder="1" applyAlignment="1">
      <alignment vertical="center"/>
    </xf>
    <xf numFmtId="167" fontId="16" fillId="7" borderId="0" xfId="0" applyNumberFormat="1" applyFont="1" applyFill="1" applyAlignment="1">
      <alignment vertical="center"/>
    </xf>
    <xf numFmtId="167" fontId="16" fillId="7" borderId="39" xfId="2" applyNumberFormat="1" applyFont="1" applyFill="1" applyBorder="1" applyAlignment="1">
      <alignment vertical="center"/>
    </xf>
    <xf numFmtId="167" fontId="5" fillId="7" borderId="0" xfId="0" applyNumberFormat="1" applyFont="1" applyFill="1" applyBorder="1" applyAlignment="1">
      <alignment vertical="center"/>
    </xf>
    <xf numFmtId="0" fontId="17" fillId="7" borderId="2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7" borderId="1" xfId="0" applyFont="1" applyFill="1" applyBorder="1" applyAlignment="1">
      <alignment vertical="center"/>
    </xf>
    <xf numFmtId="9" fontId="16" fillId="7" borderId="1" xfId="4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170" fontId="17" fillId="7" borderId="16" xfId="0" applyNumberFormat="1" applyFont="1" applyFill="1" applyBorder="1" applyAlignment="1">
      <alignment vertical="center" wrapText="1"/>
    </xf>
    <xf numFmtId="166" fontId="18" fillId="5" borderId="15" xfId="0" applyNumberFormat="1" applyFont="1" applyFill="1" applyBorder="1" applyAlignment="1">
      <alignment horizontal="center" vertical="center" wrapText="1"/>
    </xf>
    <xf numFmtId="3" fontId="18" fillId="5" borderId="15" xfId="0" applyNumberFormat="1" applyFont="1" applyFill="1" applyBorder="1" applyAlignment="1">
      <alignment horizontal="center" vertical="center" wrapText="1"/>
    </xf>
    <xf numFmtId="166" fontId="18" fillId="5" borderId="25" xfId="0" applyNumberFormat="1" applyFont="1" applyFill="1" applyBorder="1" applyAlignment="1">
      <alignment horizontal="center" vertical="center" wrapText="1"/>
    </xf>
    <xf numFmtId="166" fontId="18" fillId="5" borderId="14" xfId="0" applyNumberFormat="1" applyFont="1" applyFill="1" applyBorder="1" applyAlignment="1">
      <alignment horizontal="center" vertical="center" wrapText="1"/>
    </xf>
    <xf numFmtId="3" fontId="18" fillId="5" borderId="14" xfId="0" applyNumberFormat="1" applyFont="1" applyFill="1" applyBorder="1" applyAlignment="1">
      <alignment horizontal="center" vertical="center" wrapText="1"/>
    </xf>
    <xf numFmtId="166" fontId="18" fillId="5" borderId="26" xfId="0" applyNumberFormat="1" applyFont="1" applyFill="1" applyBorder="1" applyAlignment="1">
      <alignment horizontal="center" vertical="center" wrapText="1"/>
    </xf>
    <xf numFmtId="170" fontId="18" fillId="5" borderId="25" xfId="0" applyNumberFormat="1" applyFont="1" applyFill="1" applyBorder="1" applyAlignment="1">
      <alignment horizontal="center" vertical="center" wrapText="1"/>
    </xf>
    <xf numFmtId="164" fontId="19" fillId="0" borderId="44" xfId="0" applyNumberFormat="1" applyFont="1" applyBorder="1" applyAlignment="1">
      <alignment horizontal="right" vertical="center"/>
    </xf>
    <xf numFmtId="9" fontId="19" fillId="0" borderId="44" xfId="0" applyNumberFormat="1" applyFont="1" applyBorder="1" applyAlignment="1">
      <alignment horizontal="center" vertical="center"/>
    </xf>
    <xf numFmtId="0" fontId="19" fillId="8" borderId="0" xfId="0" applyFont="1" applyFill="1" applyAlignment="1">
      <alignment vertical="center" wrapText="1"/>
    </xf>
    <xf numFmtId="164" fontId="19" fillId="0" borderId="45" xfId="0" applyNumberFormat="1" applyFont="1" applyBorder="1" applyAlignment="1">
      <alignment horizontal="right" vertical="center"/>
    </xf>
    <xf numFmtId="0" fontId="19" fillId="8" borderId="0" xfId="0" applyFont="1" applyFill="1" applyAlignment="1">
      <alignment vertical="center"/>
    </xf>
    <xf numFmtId="3" fontId="3" fillId="7" borderId="46" xfId="0" applyNumberFormat="1" applyFont="1" applyFill="1" applyBorder="1" applyAlignment="1">
      <alignment horizontal="center" vertical="center" wrapText="1" readingOrder="1"/>
    </xf>
    <xf numFmtId="3" fontId="3" fillId="7" borderId="47" xfId="0" applyNumberFormat="1" applyFont="1" applyFill="1" applyBorder="1" applyAlignment="1">
      <alignment vertical="center" wrapText="1" readingOrder="1"/>
    </xf>
    <xf numFmtId="0" fontId="3" fillId="7" borderId="48" xfId="0" applyFont="1" applyFill="1" applyBorder="1" applyAlignment="1">
      <alignment vertical="center" wrapText="1" readingOrder="1"/>
    </xf>
    <xf numFmtId="0" fontId="17" fillId="7" borderId="48" xfId="0" applyFont="1" applyFill="1" applyBorder="1" applyAlignment="1">
      <alignment vertical="center"/>
    </xf>
    <xf numFmtId="166" fontId="16" fillId="7" borderId="48" xfId="2" applyNumberFormat="1" applyFont="1" applyFill="1" applyBorder="1" applyAlignment="1">
      <alignment vertical="center"/>
    </xf>
    <xf numFmtId="9" fontId="16" fillId="7" borderId="48" xfId="4" applyFont="1" applyFill="1" applyBorder="1" applyAlignment="1">
      <alignment horizontal="center" vertical="center"/>
    </xf>
    <xf numFmtId="169" fontId="16" fillId="7" borderId="48" xfId="4" applyNumberFormat="1" applyFont="1" applyFill="1" applyBorder="1" applyAlignment="1">
      <alignment horizontal="center" vertical="center"/>
    </xf>
    <xf numFmtId="164" fontId="19" fillId="9" borderId="44" xfId="0" applyNumberFormat="1" applyFont="1" applyFill="1" applyBorder="1" applyAlignment="1">
      <alignment horizontal="right" vertical="center"/>
    </xf>
    <xf numFmtId="9" fontId="19" fillId="9" borderId="44" xfId="0" applyNumberFormat="1" applyFont="1" applyFill="1" applyBorder="1" applyAlignment="1">
      <alignment horizontal="center" vertical="center"/>
    </xf>
    <xf numFmtId="164" fontId="19" fillId="9" borderId="45" xfId="0" applyNumberFormat="1" applyFont="1" applyFill="1" applyBorder="1" applyAlignment="1">
      <alignment horizontal="right" vertical="center"/>
    </xf>
    <xf numFmtId="9" fontId="19" fillId="9" borderId="35" xfId="0" applyNumberFormat="1" applyFont="1" applyFill="1" applyBorder="1" applyAlignment="1">
      <alignment horizontal="center" vertical="center"/>
    </xf>
    <xf numFmtId="0" fontId="8" fillId="2" borderId="8" xfId="1" applyFont="1" applyBorder="1" applyAlignment="1">
      <alignment horizontal="center" vertical="center" wrapText="1"/>
    </xf>
    <xf numFmtId="0" fontId="8" fillId="2" borderId="39" xfId="1" applyFont="1" applyBorder="1" applyAlignment="1">
      <alignment horizontal="center" vertical="center" wrapText="1"/>
    </xf>
    <xf numFmtId="0" fontId="8" fillId="2" borderId="40" xfId="1" applyFont="1" applyBorder="1" applyAlignment="1">
      <alignment horizontal="center" vertical="center" wrapText="1"/>
    </xf>
    <xf numFmtId="0" fontId="8" fillId="2" borderId="31" xfId="1" applyFont="1" applyBorder="1" applyAlignment="1">
      <alignment horizontal="center" vertical="center" wrapText="1"/>
    </xf>
    <xf numFmtId="0" fontId="8" fillId="2" borderId="32" xfId="1" applyFont="1" applyBorder="1" applyAlignment="1">
      <alignment horizontal="center" vertical="center" wrapText="1"/>
    </xf>
    <xf numFmtId="0" fontId="8" fillId="2" borderId="33" xfId="1" applyFont="1" applyBorder="1" applyAlignment="1">
      <alignment horizontal="center" vertical="center" wrapText="1"/>
    </xf>
    <xf numFmtId="0" fontId="8" fillId="2" borderId="29" xfId="1" applyFont="1" applyBorder="1" applyAlignment="1">
      <alignment horizontal="center" vertical="center" wrapText="1"/>
    </xf>
    <xf numFmtId="0" fontId="8" fillId="2" borderId="30" xfId="1" applyFont="1" applyBorder="1" applyAlignment="1">
      <alignment horizontal="center" vertical="center" wrapText="1"/>
    </xf>
    <xf numFmtId="0" fontId="8" fillId="2" borderId="11" xfId="1" applyFont="1" applyBorder="1" applyAlignment="1">
      <alignment horizontal="center" vertical="center" wrapText="1"/>
    </xf>
    <xf numFmtId="0" fontId="8" fillId="2" borderId="41" xfId="1" applyFont="1" applyBorder="1" applyAlignment="1">
      <alignment horizontal="center" vertical="center" wrapText="1"/>
    </xf>
    <xf numFmtId="0" fontId="8" fillId="2" borderId="9" xfId="1" applyFont="1" applyBorder="1" applyAlignment="1">
      <alignment horizontal="center" vertical="center" wrapText="1"/>
    </xf>
    <xf numFmtId="0" fontId="8" fillId="2" borderId="10" xfId="1" applyFont="1" applyBorder="1" applyAlignment="1">
      <alignment horizontal="center" vertical="center" wrapText="1"/>
    </xf>
    <xf numFmtId="0" fontId="8" fillId="2" borderId="42" xfId="1" applyFont="1" applyBorder="1" applyAlignment="1">
      <alignment horizontal="center" vertical="center" wrapText="1"/>
    </xf>
    <xf numFmtId="0" fontId="8" fillId="2" borderId="7" xfId="1" applyFont="1" applyBorder="1" applyAlignment="1">
      <alignment horizontal="center" vertical="center" wrapText="1"/>
    </xf>
    <xf numFmtId="0" fontId="12" fillId="4" borderId="29" xfId="1" applyFont="1" applyFill="1" applyBorder="1" applyAlignment="1">
      <alignment horizontal="center" vertical="center" wrapText="1"/>
    </xf>
    <xf numFmtId="0" fontId="12" fillId="4" borderId="30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31" xfId="1" applyFont="1" applyFill="1" applyBorder="1" applyAlignment="1">
      <alignment horizontal="center" vertical="center" wrapText="1"/>
    </xf>
    <xf numFmtId="0" fontId="12" fillId="4" borderId="32" xfId="1" applyFont="1" applyFill="1" applyBorder="1" applyAlignment="1">
      <alignment horizontal="center" vertical="center" wrapText="1"/>
    </xf>
    <xf numFmtId="0" fontId="12" fillId="4" borderId="33" xfId="1" applyFont="1" applyFill="1" applyBorder="1" applyAlignment="1">
      <alignment horizontal="center" vertical="center" wrapText="1"/>
    </xf>
    <xf numFmtId="0" fontId="8" fillId="2" borderId="3" xfId="1" applyFont="1" applyBorder="1" applyAlignment="1">
      <alignment horizontal="center" vertical="center" wrapText="1"/>
    </xf>
    <xf numFmtId="0" fontId="8" fillId="2" borderId="35" xfId="1" applyFont="1" applyBorder="1" applyAlignment="1">
      <alignment horizontal="center" vertical="center" wrapText="1"/>
    </xf>
    <xf numFmtId="0" fontId="12" fillId="4" borderId="36" xfId="1" applyFont="1" applyFill="1" applyBorder="1" applyAlignment="1">
      <alignment horizontal="center" vertical="center" wrapText="1"/>
    </xf>
    <xf numFmtId="0" fontId="12" fillId="4" borderId="3" xfId="1" applyFont="1" applyFill="1" applyBorder="1" applyAlignment="1">
      <alignment horizontal="center" vertical="center" wrapText="1"/>
    </xf>
    <xf numFmtId="0" fontId="12" fillId="4" borderId="35" xfId="1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8" fillId="2" borderId="34" xfId="1" applyFont="1" applyBorder="1" applyAlignment="1">
      <alignment horizontal="center" vertical="center" wrapText="1"/>
    </xf>
    <xf numFmtId="0" fontId="8" fillId="2" borderId="37" xfId="1" applyFont="1" applyBorder="1" applyAlignment="1">
      <alignment horizontal="center" vertical="center" wrapText="1"/>
    </xf>
    <xf numFmtId="0" fontId="8" fillId="2" borderId="38" xfId="1" applyFont="1" applyBorder="1" applyAlignment="1">
      <alignment horizontal="center" vertical="center" wrapText="1"/>
    </xf>
  </cellXfs>
  <cellStyles count="5">
    <cellStyle name="Énfasis1" xfId="1" builtinId="29"/>
    <cellStyle name="Millares" xfId="2" builtinId="3"/>
    <cellStyle name="Normal" xfId="0" builtinId="0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19E0"/>
  </sheetPr>
  <dimension ref="A1:BW202"/>
  <sheetViews>
    <sheetView tabSelected="1" topLeftCell="D1" zoomScale="70" zoomScaleNormal="70" workbookViewId="0">
      <pane xSplit="1" ySplit="4" topLeftCell="E17" activePane="bottomRight" state="frozen"/>
      <selection activeCell="D1" sqref="D1"/>
      <selection pane="topRight" activeCell="E1" sqref="E1"/>
      <selection pane="bottomLeft" activeCell="D5" sqref="D5"/>
      <selection pane="bottomRight" activeCell="U6" sqref="U6"/>
    </sheetView>
  </sheetViews>
  <sheetFormatPr baseColWidth="10" defaultRowHeight="15" x14ac:dyDescent="0.25"/>
  <cols>
    <col min="1" max="1" width="5.28515625" customWidth="1"/>
    <col min="2" max="2" width="5.42578125" customWidth="1"/>
    <col min="3" max="3" width="23" customWidth="1"/>
    <col min="4" max="4" width="59.5703125" bestFit="1" customWidth="1"/>
    <col min="5" max="5" width="17.5703125" customWidth="1"/>
    <col min="6" max="6" width="16.85546875" customWidth="1"/>
    <col min="7" max="7" width="15.28515625" customWidth="1"/>
    <col min="8" max="8" width="16.42578125" customWidth="1"/>
    <col min="9" max="9" width="0.7109375" customWidth="1"/>
    <col min="10" max="10" width="18.7109375" bestFit="1" customWidth="1"/>
    <col min="11" max="11" width="19.7109375" customWidth="1"/>
    <col min="12" max="12" width="14.140625" customWidth="1"/>
    <col min="13" max="13" width="15.85546875" bestFit="1" customWidth="1"/>
    <col min="14" max="14" width="0.5703125" customWidth="1"/>
    <col min="15" max="16" width="17" customWidth="1"/>
    <col min="17" max="17" width="13.42578125" customWidth="1"/>
    <col min="18" max="18" width="15.140625" customWidth="1"/>
    <col min="19" max="19" width="0.5703125" customWidth="1"/>
    <col min="20" max="20" width="16.42578125" customWidth="1"/>
    <col min="21" max="21" width="15.7109375" customWidth="1"/>
    <col min="22" max="22" width="14" customWidth="1"/>
    <col min="23" max="23" width="13.42578125" customWidth="1"/>
    <col min="24" max="24" width="0.5703125" customWidth="1"/>
    <col min="25" max="25" width="15.42578125" customWidth="1"/>
    <col min="26" max="26" width="16.42578125" customWidth="1"/>
    <col min="28" max="28" width="14" customWidth="1"/>
    <col min="29" max="29" width="0.5703125" customWidth="1"/>
    <col min="30" max="30" width="16.7109375" customWidth="1"/>
    <col min="31" max="31" width="18.85546875" customWidth="1"/>
    <col min="33" max="33" width="14" customWidth="1"/>
    <col min="34" max="34" width="0.5703125" customWidth="1"/>
    <col min="35" max="35" width="18.7109375" bestFit="1" customWidth="1"/>
    <col min="36" max="36" width="17" customWidth="1"/>
    <col min="38" max="38" width="15.7109375" customWidth="1"/>
    <col min="39" max="39" width="0.85546875" customWidth="1"/>
    <col min="40" max="40" width="15.85546875" customWidth="1"/>
    <col min="41" max="41" width="16.28515625" customWidth="1"/>
    <col min="43" max="43" width="13.28515625" customWidth="1"/>
    <col min="44" max="44" width="0.5703125" customWidth="1"/>
    <col min="45" max="45" width="34.85546875" customWidth="1"/>
    <col min="46" max="46" width="17.42578125" customWidth="1"/>
    <col min="47" max="47" width="18.5703125" customWidth="1"/>
    <col min="49" max="49" width="14.85546875" customWidth="1"/>
    <col min="50" max="50" width="0.5703125" customWidth="1"/>
    <col min="51" max="51" width="15.85546875" customWidth="1"/>
    <col min="52" max="52" width="15" customWidth="1"/>
    <col min="54" max="54" width="13" customWidth="1"/>
    <col min="55" max="55" width="0.5703125" customWidth="1"/>
    <col min="56" max="56" width="17.85546875" customWidth="1"/>
    <col min="57" max="57" width="17.140625" customWidth="1"/>
    <col min="59" max="59" width="14.140625" customWidth="1"/>
    <col min="60" max="60" width="0.5703125" customWidth="1"/>
    <col min="61" max="61" width="17.28515625" customWidth="1"/>
    <col min="62" max="62" width="17.5703125" customWidth="1"/>
    <col min="63" max="63" width="12.5703125" customWidth="1"/>
    <col min="64" max="64" width="15.28515625" customWidth="1"/>
    <col min="65" max="65" width="17.140625" customWidth="1"/>
  </cols>
  <sheetData>
    <row r="1" spans="1:65" ht="9.75" customHeight="1" thickBot="1" x14ac:dyDescent="0.3">
      <c r="C1" s="1"/>
    </row>
    <row r="2" spans="1:65" ht="17.25" customHeight="1" thickBot="1" x14ac:dyDescent="0.3">
      <c r="B2" s="161" t="s">
        <v>23</v>
      </c>
      <c r="C2" s="191" t="s">
        <v>1</v>
      </c>
      <c r="D2" s="161" t="s">
        <v>0</v>
      </c>
      <c r="E2" s="190" t="s">
        <v>6</v>
      </c>
      <c r="F2" s="190"/>
      <c r="G2" s="190"/>
      <c r="H2" s="190"/>
      <c r="I2" s="6"/>
      <c r="J2" s="181" t="s">
        <v>6</v>
      </c>
      <c r="K2" s="181"/>
      <c r="L2" s="181"/>
      <c r="M2" s="181"/>
      <c r="N2" s="6"/>
      <c r="O2" s="181" t="s">
        <v>6</v>
      </c>
      <c r="P2" s="181"/>
      <c r="Q2" s="181"/>
      <c r="R2" s="181"/>
      <c r="S2" s="6"/>
      <c r="T2" s="181" t="s">
        <v>6</v>
      </c>
      <c r="U2" s="181"/>
      <c r="V2" s="181"/>
      <c r="W2" s="181"/>
      <c r="X2" s="6"/>
      <c r="Y2" s="181" t="s">
        <v>6</v>
      </c>
      <c r="Z2" s="181"/>
      <c r="AA2" s="181"/>
      <c r="AB2" s="181"/>
      <c r="AC2" s="6"/>
      <c r="AD2" s="181" t="s">
        <v>6</v>
      </c>
      <c r="AE2" s="181"/>
      <c r="AF2" s="181"/>
      <c r="AG2" s="181"/>
      <c r="AH2" s="181" t="s">
        <v>6</v>
      </c>
      <c r="AI2" s="181"/>
      <c r="AJ2" s="181"/>
      <c r="AK2" s="181"/>
      <c r="AL2" s="181"/>
      <c r="AM2" s="6"/>
      <c r="AN2" s="181" t="s">
        <v>6</v>
      </c>
      <c r="AO2" s="181"/>
      <c r="AP2" s="181"/>
      <c r="AQ2" s="181"/>
      <c r="AR2" s="6"/>
      <c r="AS2" s="181" t="s">
        <v>6</v>
      </c>
      <c r="AT2" s="181"/>
      <c r="AU2" s="181"/>
      <c r="AV2" s="181"/>
      <c r="AW2" s="182"/>
      <c r="AY2" s="183" t="s">
        <v>7</v>
      </c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5"/>
    </row>
    <row r="3" spans="1:65" ht="32.25" customHeight="1" x14ac:dyDescent="0.25">
      <c r="B3" s="162"/>
      <c r="C3" s="192"/>
      <c r="D3" s="162"/>
      <c r="E3" s="173" t="s">
        <v>40</v>
      </c>
      <c r="F3" s="173"/>
      <c r="G3" s="173"/>
      <c r="H3" s="174"/>
      <c r="I3" s="7"/>
      <c r="J3" s="164" t="s">
        <v>41</v>
      </c>
      <c r="K3" s="165"/>
      <c r="L3" s="165"/>
      <c r="M3" s="166"/>
      <c r="N3" s="7"/>
      <c r="O3" s="167" t="s">
        <v>42</v>
      </c>
      <c r="P3" s="168"/>
      <c r="Q3" s="168"/>
      <c r="R3" s="169"/>
      <c r="S3" s="7"/>
      <c r="T3" s="167" t="s">
        <v>43</v>
      </c>
      <c r="U3" s="168"/>
      <c r="V3" s="168"/>
      <c r="W3" s="169"/>
      <c r="X3" s="7"/>
      <c r="Y3" s="167" t="s">
        <v>44</v>
      </c>
      <c r="Z3" s="168"/>
      <c r="AA3" s="168"/>
      <c r="AB3" s="169"/>
      <c r="AC3" s="7"/>
      <c r="AD3" s="164" t="s">
        <v>45</v>
      </c>
      <c r="AE3" s="165"/>
      <c r="AF3" s="165"/>
      <c r="AG3" s="166"/>
      <c r="AH3" s="7"/>
      <c r="AI3" s="164" t="s">
        <v>46</v>
      </c>
      <c r="AJ3" s="165"/>
      <c r="AK3" s="165"/>
      <c r="AL3" s="166"/>
      <c r="AM3" s="7"/>
      <c r="AN3" s="167" t="s">
        <v>15</v>
      </c>
      <c r="AO3" s="168"/>
      <c r="AP3" s="168"/>
      <c r="AQ3" s="169"/>
      <c r="AR3" s="7"/>
      <c r="AS3" s="170" t="s">
        <v>16</v>
      </c>
      <c r="AT3" s="163"/>
      <c r="AU3" s="163"/>
      <c r="AV3" s="171"/>
      <c r="AW3" s="172"/>
      <c r="AY3" s="175" t="s">
        <v>17</v>
      </c>
      <c r="AZ3" s="176"/>
      <c r="BA3" s="176"/>
      <c r="BB3" s="177"/>
      <c r="BD3" s="175" t="s">
        <v>18</v>
      </c>
      <c r="BE3" s="176"/>
      <c r="BF3" s="176"/>
      <c r="BG3" s="177"/>
      <c r="BI3" s="178" t="s">
        <v>19</v>
      </c>
      <c r="BJ3" s="179"/>
      <c r="BK3" s="179"/>
      <c r="BL3" s="180"/>
    </row>
    <row r="4" spans="1:65" ht="77.25" customHeight="1" thickBot="1" x14ac:dyDescent="0.3">
      <c r="B4" s="163"/>
      <c r="C4" s="171"/>
      <c r="D4" s="163"/>
      <c r="E4" s="22" t="s">
        <v>37</v>
      </c>
      <c r="F4" s="9" t="s">
        <v>38</v>
      </c>
      <c r="G4" s="9" t="s">
        <v>20</v>
      </c>
      <c r="H4" s="10" t="s">
        <v>21</v>
      </c>
      <c r="I4" s="11"/>
      <c r="J4" s="8" t="s">
        <v>37</v>
      </c>
      <c r="K4" s="9" t="s">
        <v>38</v>
      </c>
      <c r="L4" s="9" t="s">
        <v>20</v>
      </c>
      <c r="M4" s="12" t="s">
        <v>21</v>
      </c>
      <c r="N4" s="11"/>
      <c r="O4" s="8" t="s">
        <v>37</v>
      </c>
      <c r="P4" s="9" t="s">
        <v>38</v>
      </c>
      <c r="Q4" s="13" t="s">
        <v>20</v>
      </c>
      <c r="R4" s="12" t="s">
        <v>21</v>
      </c>
      <c r="S4" s="11"/>
      <c r="T4" s="8" t="s">
        <v>37</v>
      </c>
      <c r="U4" s="9" t="s">
        <v>38</v>
      </c>
      <c r="V4" s="14" t="s">
        <v>20</v>
      </c>
      <c r="W4" s="15" t="s">
        <v>21</v>
      </c>
      <c r="X4" s="11"/>
      <c r="Y4" s="8" t="s">
        <v>37</v>
      </c>
      <c r="Z4" s="9" t="s">
        <v>38</v>
      </c>
      <c r="AA4" s="14" t="s">
        <v>20</v>
      </c>
      <c r="AB4" s="15" t="s">
        <v>21</v>
      </c>
      <c r="AC4" s="11"/>
      <c r="AD4" s="8" t="s">
        <v>37</v>
      </c>
      <c r="AE4" s="9" t="s">
        <v>38</v>
      </c>
      <c r="AF4" s="14" t="s">
        <v>20</v>
      </c>
      <c r="AG4" s="15" t="s">
        <v>21</v>
      </c>
      <c r="AH4" s="11"/>
      <c r="AI4" s="8" t="s">
        <v>37</v>
      </c>
      <c r="AJ4" s="9" t="s">
        <v>38</v>
      </c>
      <c r="AK4" s="9" t="s">
        <v>20</v>
      </c>
      <c r="AL4" s="16" t="s">
        <v>21</v>
      </c>
      <c r="AM4" s="11"/>
      <c r="AN4" s="8" t="s">
        <v>37</v>
      </c>
      <c r="AO4" s="9" t="s">
        <v>38</v>
      </c>
      <c r="AP4" s="14" t="s">
        <v>20</v>
      </c>
      <c r="AQ4" s="15" t="s">
        <v>21</v>
      </c>
      <c r="AR4" s="11"/>
      <c r="AS4" s="17" t="s">
        <v>22</v>
      </c>
      <c r="AT4" s="9" t="s">
        <v>37</v>
      </c>
      <c r="AU4" s="9" t="s">
        <v>38</v>
      </c>
      <c r="AV4" s="14" t="s">
        <v>20</v>
      </c>
      <c r="AW4" s="15" t="s">
        <v>21</v>
      </c>
      <c r="AY4" s="18" t="s">
        <v>37</v>
      </c>
      <c r="AZ4" s="19" t="s">
        <v>38</v>
      </c>
      <c r="BA4" s="20" t="s">
        <v>20</v>
      </c>
      <c r="BB4" s="21" t="s">
        <v>21</v>
      </c>
      <c r="BD4" s="18" t="s">
        <v>37</v>
      </c>
      <c r="BE4" s="19" t="s">
        <v>38</v>
      </c>
      <c r="BF4" s="20" t="s">
        <v>20</v>
      </c>
      <c r="BG4" s="21" t="s">
        <v>21</v>
      </c>
      <c r="BI4" s="18" t="s">
        <v>37</v>
      </c>
      <c r="BJ4" s="19" t="s">
        <v>38</v>
      </c>
      <c r="BK4" s="20" t="s">
        <v>20</v>
      </c>
      <c r="BL4" s="21" t="s">
        <v>21</v>
      </c>
    </row>
    <row r="5" spans="1:65" s="119" customFormat="1" ht="26.25" customHeight="1" thickBot="1" x14ac:dyDescent="0.3">
      <c r="A5" s="73"/>
      <c r="B5" s="78">
        <v>1</v>
      </c>
      <c r="C5" s="79" t="s">
        <v>2</v>
      </c>
      <c r="D5" s="80" t="s">
        <v>24</v>
      </c>
      <c r="E5" s="81">
        <v>64.5</v>
      </c>
      <c r="F5" s="81">
        <v>72</v>
      </c>
      <c r="G5" s="82">
        <v>0.4</v>
      </c>
      <c r="H5" s="81">
        <f>+F5*G5</f>
        <v>28.8</v>
      </c>
      <c r="I5" s="83"/>
      <c r="J5" s="84">
        <v>508</v>
      </c>
      <c r="K5" s="84">
        <v>583</v>
      </c>
      <c r="L5" s="85">
        <v>0.15</v>
      </c>
      <c r="M5" s="84">
        <f>+K5*L5</f>
        <v>87.45</v>
      </c>
      <c r="N5" s="86"/>
      <c r="O5" s="84">
        <v>279</v>
      </c>
      <c r="P5" s="84">
        <v>275</v>
      </c>
      <c r="Q5" s="85">
        <v>0.1</v>
      </c>
      <c r="R5" s="84">
        <f>+P5*Q5</f>
        <v>27.5</v>
      </c>
      <c r="S5" s="83"/>
      <c r="T5" s="87">
        <v>54</v>
      </c>
      <c r="U5" s="87">
        <v>59</v>
      </c>
      <c r="V5" s="85">
        <v>0.1</v>
      </c>
      <c r="W5" s="84">
        <f>+U5*V5</f>
        <v>5.9</v>
      </c>
      <c r="X5" s="86"/>
      <c r="Y5" s="84">
        <v>177.7</v>
      </c>
      <c r="Z5" s="84">
        <v>189</v>
      </c>
      <c r="AA5" s="85">
        <v>0.1</v>
      </c>
      <c r="AB5" s="84">
        <f>+Z5*AA5</f>
        <v>18.900000000000002</v>
      </c>
      <c r="AC5" s="86"/>
      <c r="AD5" s="84">
        <v>340.5</v>
      </c>
      <c r="AE5" s="84">
        <v>402</v>
      </c>
      <c r="AF5" s="85">
        <v>0.1</v>
      </c>
      <c r="AG5" s="84">
        <f>+AE5*AF5</f>
        <v>40.200000000000003</v>
      </c>
      <c r="AH5" s="88"/>
      <c r="AI5" s="84">
        <v>235</v>
      </c>
      <c r="AJ5" s="84">
        <v>300</v>
      </c>
      <c r="AK5" s="85">
        <v>0.1</v>
      </c>
      <c r="AL5" s="84">
        <f>+AJ5*AK5</f>
        <v>30</v>
      </c>
      <c r="AM5" s="86"/>
      <c r="AN5" s="84">
        <v>6.7</v>
      </c>
      <c r="AO5" s="84">
        <v>9.9</v>
      </c>
      <c r="AP5" s="85">
        <v>0.1</v>
      </c>
      <c r="AQ5" s="84">
        <f>+AO5*AP5</f>
        <v>0.9900000000000001</v>
      </c>
      <c r="AR5" s="86"/>
      <c r="AS5" s="130"/>
      <c r="AT5" s="84"/>
      <c r="AU5" s="84"/>
      <c r="AV5" s="85"/>
      <c r="AW5" s="84">
        <f>+AU5*AV5</f>
        <v>0</v>
      </c>
      <c r="AX5" s="89"/>
      <c r="AY5" s="84">
        <v>198</v>
      </c>
      <c r="AZ5" s="84">
        <v>131</v>
      </c>
      <c r="BA5" s="90">
        <v>1.7999999999999999E-2</v>
      </c>
      <c r="BB5" s="84">
        <f>+AZ5*BA5</f>
        <v>2.3579999999999997</v>
      </c>
      <c r="BC5" s="89"/>
      <c r="BD5" s="84">
        <v>253</v>
      </c>
      <c r="BE5" s="84">
        <v>138</v>
      </c>
      <c r="BF5" s="90">
        <v>1.7999999999999999E-2</v>
      </c>
      <c r="BG5" s="84">
        <f>+BE5*BF5</f>
        <v>2.484</v>
      </c>
      <c r="BH5" s="89"/>
      <c r="BI5" s="84">
        <v>22796</v>
      </c>
      <c r="BJ5" s="84">
        <v>35009</v>
      </c>
      <c r="BK5" s="90">
        <v>1.7999999999999999E-2</v>
      </c>
      <c r="BL5" s="84">
        <f>+BJ5*BK5</f>
        <v>630.16199999999992</v>
      </c>
      <c r="BM5" s="118"/>
    </row>
    <row r="6" spans="1:65" s="119" customFormat="1" ht="26.25" customHeight="1" thickBot="1" x14ac:dyDescent="0.3">
      <c r="A6" s="73"/>
      <c r="B6" s="150"/>
      <c r="C6" s="151"/>
      <c r="D6" s="152"/>
      <c r="E6" s="145">
        <v>65</v>
      </c>
      <c r="F6" s="157">
        <v>44</v>
      </c>
      <c r="G6" s="158">
        <v>0.15</v>
      </c>
      <c r="H6" s="145">
        <v>7</v>
      </c>
      <c r="I6" s="147"/>
      <c r="J6" s="159">
        <v>514</v>
      </c>
      <c r="K6" s="157">
        <v>502</v>
      </c>
      <c r="L6" s="158">
        <v>0.05</v>
      </c>
      <c r="M6" s="145">
        <v>25</v>
      </c>
      <c r="N6" s="149"/>
      <c r="O6" s="159">
        <v>216</v>
      </c>
      <c r="P6" s="157">
        <v>211</v>
      </c>
      <c r="Q6" s="160">
        <v>0.15</v>
      </c>
      <c r="R6" s="145">
        <v>32</v>
      </c>
      <c r="S6" s="147"/>
      <c r="T6" s="148">
        <v>54</v>
      </c>
      <c r="U6" s="145">
        <v>59</v>
      </c>
      <c r="V6" s="146">
        <v>0.1</v>
      </c>
      <c r="W6" s="145">
        <v>6</v>
      </c>
      <c r="X6" s="149"/>
      <c r="Y6" s="148">
        <v>178</v>
      </c>
      <c r="Z6" s="145">
        <v>189</v>
      </c>
      <c r="AA6" s="158">
        <v>0.05</v>
      </c>
      <c r="AB6" s="145">
        <v>9</v>
      </c>
      <c r="AC6" s="149"/>
      <c r="AD6" s="159">
        <v>346</v>
      </c>
      <c r="AE6" s="157">
        <v>403</v>
      </c>
      <c r="AF6" s="158">
        <v>0.05</v>
      </c>
      <c r="AG6" s="157">
        <v>20</v>
      </c>
      <c r="AH6" s="147"/>
      <c r="AI6" s="148">
        <v>235</v>
      </c>
      <c r="AJ6" s="145">
        <v>300</v>
      </c>
      <c r="AK6" s="146">
        <v>0.1</v>
      </c>
      <c r="AL6" s="145">
        <v>30</v>
      </c>
      <c r="AM6" s="149"/>
      <c r="AN6" s="159">
        <v>9</v>
      </c>
      <c r="AO6" s="157">
        <v>10</v>
      </c>
      <c r="AP6" s="146">
        <v>0.1</v>
      </c>
      <c r="AQ6" s="145">
        <v>1</v>
      </c>
      <c r="AR6" s="86"/>
      <c r="AS6" s="153"/>
      <c r="AT6" s="154"/>
      <c r="AU6" s="154"/>
      <c r="AV6" s="155"/>
      <c r="AW6" s="154"/>
      <c r="AX6" s="89"/>
      <c r="AY6" s="154"/>
      <c r="AZ6" s="154"/>
      <c r="BA6" s="156"/>
      <c r="BB6" s="154"/>
      <c r="BC6" s="89"/>
      <c r="BD6" s="154"/>
      <c r="BE6" s="154"/>
      <c r="BF6" s="156"/>
      <c r="BG6" s="154"/>
      <c r="BH6" s="89"/>
      <c r="BI6" s="154"/>
      <c r="BJ6" s="154"/>
      <c r="BK6" s="156"/>
      <c r="BL6" s="154"/>
      <c r="BM6" s="118"/>
    </row>
    <row r="7" spans="1:65" s="119" customFormat="1" ht="26.25" customHeight="1" x14ac:dyDescent="0.25">
      <c r="A7" s="2"/>
      <c r="B7" s="24">
        <f>+B5+1</f>
        <v>2</v>
      </c>
      <c r="C7" s="47" t="s">
        <v>2</v>
      </c>
      <c r="D7" s="3" t="s">
        <v>25</v>
      </c>
      <c r="E7" s="91"/>
      <c r="F7" s="91"/>
      <c r="G7" s="92">
        <v>0.4</v>
      </c>
      <c r="H7" s="91">
        <f t="shared" ref="H7:H15" si="0">+F7*G7</f>
        <v>0</v>
      </c>
      <c r="I7" s="93"/>
      <c r="J7" s="91"/>
      <c r="K7" s="91"/>
      <c r="L7" s="92">
        <v>0.15</v>
      </c>
      <c r="M7" s="91">
        <f t="shared" ref="M7:M16" si="1">+K7*L7</f>
        <v>0</v>
      </c>
      <c r="N7" s="93"/>
      <c r="O7" s="91"/>
      <c r="P7" s="91"/>
      <c r="Q7" s="92">
        <v>0.06</v>
      </c>
      <c r="R7" s="91">
        <f t="shared" ref="R7:R16" si="2">+P7*Q7</f>
        <v>0</v>
      </c>
      <c r="S7" s="94"/>
      <c r="T7" s="95"/>
      <c r="U7" s="95"/>
      <c r="V7" s="92">
        <v>0.1</v>
      </c>
      <c r="W7" s="91">
        <f t="shared" ref="W7:W16" si="3">+U7*V7</f>
        <v>0</v>
      </c>
      <c r="X7" s="93"/>
      <c r="Y7" s="91"/>
      <c r="Z7" s="91"/>
      <c r="AA7" s="92">
        <v>0.15</v>
      </c>
      <c r="AB7" s="91">
        <f t="shared" ref="AB7:AB15" si="4">+Z7*AA7</f>
        <v>0</v>
      </c>
      <c r="AC7" s="93"/>
      <c r="AD7" s="91"/>
      <c r="AE7" s="91"/>
      <c r="AF7" s="92">
        <v>0.2</v>
      </c>
      <c r="AG7" s="91">
        <f t="shared" ref="AG7:AG16" si="5">+AE7*AF7</f>
        <v>0</v>
      </c>
      <c r="AH7" s="93"/>
      <c r="AI7" s="91"/>
      <c r="AJ7" s="91"/>
      <c r="AK7" s="92">
        <v>0.1</v>
      </c>
      <c r="AL7" s="91">
        <f t="shared" ref="AL7:AL16" si="6">+AJ7*AK7</f>
        <v>0</v>
      </c>
      <c r="AM7" s="93"/>
      <c r="AN7" s="91"/>
      <c r="AO7" s="91"/>
      <c r="AP7" s="92">
        <v>0.4</v>
      </c>
      <c r="AQ7" s="91">
        <f t="shared" ref="AQ7:AQ15" si="7">+AO7*AP7</f>
        <v>0</v>
      </c>
      <c r="AR7" s="93"/>
      <c r="AS7" s="131"/>
      <c r="AT7" s="91"/>
      <c r="AU7" s="91"/>
      <c r="AV7" s="92"/>
      <c r="AW7" s="91">
        <f t="shared" ref="AW7:AW16" si="8">+AU7*AV7</f>
        <v>0</v>
      </c>
      <c r="AX7" s="96"/>
      <c r="AY7" s="97"/>
      <c r="AZ7" s="97"/>
      <c r="BA7" s="98">
        <v>0.1</v>
      </c>
      <c r="BB7" s="97">
        <f t="shared" ref="BB7:BB15" si="9">+AZ7*BA7</f>
        <v>0</v>
      </c>
      <c r="BC7" s="68"/>
      <c r="BD7" s="97"/>
      <c r="BE7" s="97"/>
      <c r="BF7" s="98">
        <v>0.4</v>
      </c>
      <c r="BG7" s="97">
        <f t="shared" ref="BG7:BG15" si="10">+BE7*BF7</f>
        <v>0</v>
      </c>
      <c r="BH7" s="96"/>
      <c r="BI7" s="91"/>
      <c r="BJ7" s="91"/>
      <c r="BK7" s="92">
        <v>0.05</v>
      </c>
      <c r="BL7" s="91">
        <f t="shared" ref="BL7:BL15" si="11">+BJ7*BK7</f>
        <v>0</v>
      </c>
      <c r="BM7" s="118"/>
    </row>
    <row r="8" spans="1:65" s="119" customFormat="1" ht="26.25" customHeight="1" x14ac:dyDescent="0.25">
      <c r="A8" s="73"/>
      <c r="B8" s="74">
        <f>+B7+1</f>
        <v>3</v>
      </c>
      <c r="C8" s="75" t="s">
        <v>2</v>
      </c>
      <c r="D8" s="77" t="s">
        <v>26</v>
      </c>
      <c r="E8" s="99">
        <v>291</v>
      </c>
      <c r="F8" s="99">
        <v>1879.46</v>
      </c>
      <c r="G8" s="100">
        <v>0.1</v>
      </c>
      <c r="H8" s="99">
        <f>+F8*G8</f>
        <v>187.94600000000003</v>
      </c>
      <c r="I8" s="83"/>
      <c r="J8" s="99">
        <v>567</v>
      </c>
      <c r="K8" s="99">
        <v>873</v>
      </c>
      <c r="L8" s="100">
        <v>0.1</v>
      </c>
      <c r="M8" s="99">
        <f t="shared" si="1"/>
        <v>87.300000000000011</v>
      </c>
      <c r="N8" s="86"/>
      <c r="O8" s="99">
        <v>159</v>
      </c>
      <c r="P8" s="99">
        <v>165</v>
      </c>
      <c r="Q8" s="100">
        <v>0.1</v>
      </c>
      <c r="R8" s="99">
        <f t="shared" si="2"/>
        <v>16.5</v>
      </c>
      <c r="S8" s="83"/>
      <c r="T8" s="101">
        <v>70</v>
      </c>
      <c r="U8" s="101">
        <v>80</v>
      </c>
      <c r="V8" s="100">
        <v>0.1</v>
      </c>
      <c r="W8" s="99">
        <f t="shared" si="3"/>
        <v>8</v>
      </c>
      <c r="X8" s="86"/>
      <c r="Y8" s="99">
        <v>459</v>
      </c>
      <c r="Z8" s="99">
        <v>531</v>
      </c>
      <c r="AA8" s="100">
        <v>0.1</v>
      </c>
      <c r="AB8" s="99">
        <f t="shared" si="4"/>
        <v>53.1</v>
      </c>
      <c r="AC8" s="86"/>
      <c r="AD8" s="99">
        <v>377</v>
      </c>
      <c r="AE8" s="99">
        <v>405</v>
      </c>
      <c r="AF8" s="100">
        <v>0.1</v>
      </c>
      <c r="AG8" s="99">
        <f t="shared" si="5"/>
        <v>40.5</v>
      </c>
      <c r="AH8" s="86"/>
      <c r="AI8" s="99">
        <v>204</v>
      </c>
      <c r="AJ8" s="99">
        <v>337</v>
      </c>
      <c r="AK8" s="100">
        <v>0.1</v>
      </c>
      <c r="AL8" s="99">
        <f t="shared" si="6"/>
        <v>33.700000000000003</v>
      </c>
      <c r="AM8" s="86"/>
      <c r="AN8" s="99">
        <v>37</v>
      </c>
      <c r="AO8" s="99">
        <v>38</v>
      </c>
      <c r="AP8" s="100">
        <v>0.1</v>
      </c>
      <c r="AQ8" s="99">
        <f t="shared" si="7"/>
        <v>3.8000000000000003</v>
      </c>
      <c r="AR8" s="86"/>
      <c r="AS8" s="132"/>
      <c r="AT8" s="99"/>
      <c r="AU8" s="99"/>
      <c r="AV8" s="100"/>
      <c r="AW8" s="99">
        <f t="shared" si="8"/>
        <v>0</v>
      </c>
      <c r="AX8" s="89"/>
      <c r="AY8" s="123">
        <v>53</v>
      </c>
      <c r="AZ8" s="123">
        <v>83</v>
      </c>
      <c r="BA8" s="133">
        <v>0.1</v>
      </c>
      <c r="BB8" s="99">
        <f t="shared" si="9"/>
        <v>8.3000000000000007</v>
      </c>
      <c r="BC8" s="89"/>
      <c r="BD8" s="99">
        <v>169</v>
      </c>
      <c r="BE8" s="99">
        <v>137</v>
      </c>
      <c r="BF8" s="133">
        <v>0.1</v>
      </c>
      <c r="BG8" s="99">
        <f t="shared" si="10"/>
        <v>13.700000000000001</v>
      </c>
      <c r="BH8" s="89"/>
      <c r="BI8" s="99">
        <v>2864</v>
      </c>
      <c r="BJ8" s="99">
        <v>5565</v>
      </c>
      <c r="BK8" s="103">
        <v>0.1</v>
      </c>
      <c r="BL8" s="99">
        <f t="shared" si="11"/>
        <v>556.5</v>
      </c>
      <c r="BM8" s="118"/>
    </row>
    <row r="9" spans="1:65" s="119" customFormat="1" ht="26.25" customHeight="1" x14ac:dyDescent="0.25">
      <c r="A9" s="2"/>
      <c r="B9" s="23"/>
      <c r="C9" s="47" t="s">
        <v>2</v>
      </c>
      <c r="D9" s="3" t="s">
        <v>32</v>
      </c>
      <c r="E9" s="97"/>
      <c r="F9" s="97"/>
      <c r="G9" s="111">
        <v>0</v>
      </c>
      <c r="H9" s="97">
        <f>+F9*G9</f>
        <v>0</v>
      </c>
      <c r="I9" s="112"/>
      <c r="J9" s="97"/>
      <c r="K9" s="97"/>
      <c r="L9" s="111">
        <v>0.15</v>
      </c>
      <c r="M9" s="97">
        <f>+K9*L9</f>
        <v>0</v>
      </c>
      <c r="N9" s="112"/>
      <c r="O9" s="97"/>
      <c r="P9" s="97"/>
      <c r="Q9" s="111">
        <v>0.15</v>
      </c>
      <c r="R9" s="115">
        <f>+P9*Q9</f>
        <v>0</v>
      </c>
      <c r="S9" s="113"/>
      <c r="T9" s="114"/>
      <c r="U9" s="114"/>
      <c r="V9" s="111">
        <v>0.4</v>
      </c>
      <c r="W9" s="97">
        <f>+U9*V9</f>
        <v>0</v>
      </c>
      <c r="X9" s="112"/>
      <c r="Y9" s="97"/>
      <c r="Z9" s="97"/>
      <c r="AA9" s="111">
        <v>0.2</v>
      </c>
      <c r="AB9" s="97">
        <f>+Z9*AA9</f>
        <v>0</v>
      </c>
      <c r="AC9" s="112"/>
      <c r="AD9" s="97"/>
      <c r="AE9" s="97"/>
      <c r="AF9" s="111">
        <v>0.1</v>
      </c>
      <c r="AG9" s="97">
        <f>+AE9*AF9</f>
        <v>0</v>
      </c>
      <c r="AH9" s="112"/>
      <c r="AI9" s="97"/>
      <c r="AJ9" s="97"/>
      <c r="AK9" s="111">
        <v>0.35</v>
      </c>
      <c r="AL9" s="97">
        <f>+AJ9*AK9</f>
        <v>0</v>
      </c>
      <c r="AM9" s="112"/>
      <c r="AN9" s="97"/>
      <c r="AO9" s="97"/>
      <c r="AP9" s="111">
        <v>0.05</v>
      </c>
      <c r="AQ9" s="115">
        <f>+AO9*AP9</f>
        <v>0</v>
      </c>
      <c r="AR9" s="112"/>
      <c r="AS9" s="134"/>
      <c r="AT9" s="97"/>
      <c r="AU9" s="97"/>
      <c r="AV9" s="111"/>
      <c r="AW9" s="97">
        <f>+AU9*AV9</f>
        <v>0</v>
      </c>
      <c r="AX9" s="68"/>
      <c r="AY9" s="97"/>
      <c r="AZ9" s="97"/>
      <c r="BA9" s="117">
        <v>1.7999999999999999E-2</v>
      </c>
      <c r="BB9" s="97">
        <f>+AZ9*BA9</f>
        <v>0</v>
      </c>
      <c r="BC9" s="68"/>
      <c r="BD9" s="97"/>
      <c r="BE9" s="97"/>
      <c r="BF9" s="117">
        <v>1.7999999999999999E-2</v>
      </c>
      <c r="BG9" s="97">
        <f>+BE9*BF9</f>
        <v>0</v>
      </c>
      <c r="BH9" s="68"/>
      <c r="BI9" s="97"/>
      <c r="BJ9" s="97"/>
      <c r="BK9" s="111">
        <v>0</v>
      </c>
      <c r="BL9" s="97">
        <f>+BJ9*BK9</f>
        <v>0</v>
      </c>
      <c r="BM9" s="118"/>
    </row>
    <row r="10" spans="1:65" s="119" customFormat="1" ht="26.25" customHeight="1" x14ac:dyDescent="0.25">
      <c r="A10" s="2"/>
      <c r="B10" s="23">
        <f>+B8+1</f>
        <v>4</v>
      </c>
      <c r="C10" s="28" t="s">
        <v>2</v>
      </c>
      <c r="D10" s="3" t="s">
        <v>27</v>
      </c>
      <c r="E10" s="97"/>
      <c r="F10" s="97"/>
      <c r="G10" s="111">
        <v>0.4</v>
      </c>
      <c r="H10" s="97">
        <f t="shared" si="0"/>
        <v>0</v>
      </c>
      <c r="I10" s="113"/>
      <c r="J10" s="97"/>
      <c r="K10" s="97"/>
      <c r="L10" s="111">
        <v>0.15</v>
      </c>
      <c r="M10" s="97">
        <f t="shared" si="1"/>
        <v>0</v>
      </c>
      <c r="N10" s="112"/>
      <c r="O10" s="97"/>
      <c r="P10" s="97"/>
      <c r="Q10" s="111">
        <v>0.06</v>
      </c>
      <c r="R10" s="97">
        <f t="shared" si="2"/>
        <v>0</v>
      </c>
      <c r="S10" s="113"/>
      <c r="T10" s="114"/>
      <c r="U10" s="114"/>
      <c r="V10" s="111">
        <v>0</v>
      </c>
      <c r="W10" s="97">
        <f t="shared" si="3"/>
        <v>0</v>
      </c>
      <c r="X10" s="112"/>
      <c r="Y10" s="97"/>
      <c r="Z10" s="97"/>
      <c r="AA10" s="111">
        <v>0.03</v>
      </c>
      <c r="AB10" s="97">
        <f t="shared" si="4"/>
        <v>0</v>
      </c>
      <c r="AC10" s="112"/>
      <c r="AD10" s="97"/>
      <c r="AE10" s="97"/>
      <c r="AF10" s="111">
        <v>0.01</v>
      </c>
      <c r="AG10" s="115">
        <f t="shared" si="5"/>
        <v>0</v>
      </c>
      <c r="AH10" s="112"/>
      <c r="AI10" s="97"/>
      <c r="AJ10" s="97"/>
      <c r="AK10" s="111">
        <v>0.01</v>
      </c>
      <c r="AL10" s="97">
        <f t="shared" si="6"/>
        <v>0</v>
      </c>
      <c r="AM10" s="112"/>
      <c r="AN10" s="97"/>
      <c r="AO10" s="97"/>
      <c r="AP10" s="111">
        <v>0.01</v>
      </c>
      <c r="AQ10" s="97">
        <f t="shared" si="7"/>
        <v>0</v>
      </c>
      <c r="AR10" s="112"/>
      <c r="AS10" s="134"/>
      <c r="AT10" s="97"/>
      <c r="AU10" s="97"/>
      <c r="AV10" s="116"/>
      <c r="AW10" s="97">
        <f t="shared" si="8"/>
        <v>0</v>
      </c>
      <c r="AX10" s="68"/>
      <c r="AY10" s="97"/>
      <c r="AZ10" s="97"/>
      <c r="BA10" s="117">
        <v>1.7999999999999999E-2</v>
      </c>
      <c r="BB10" s="115">
        <f t="shared" si="9"/>
        <v>0</v>
      </c>
      <c r="BC10" s="68"/>
      <c r="BD10" s="97"/>
      <c r="BE10" s="97"/>
      <c r="BF10" s="117">
        <v>1.7999999999999999E-2</v>
      </c>
      <c r="BG10" s="115">
        <f t="shared" si="10"/>
        <v>0</v>
      </c>
      <c r="BH10" s="68"/>
      <c r="BI10" s="97"/>
      <c r="BJ10" s="97"/>
      <c r="BK10" s="117">
        <v>1.7999999999999999E-2</v>
      </c>
      <c r="BL10" s="97">
        <f t="shared" si="11"/>
        <v>0</v>
      </c>
      <c r="BM10" s="118"/>
    </row>
    <row r="11" spans="1:65" s="119" customFormat="1" ht="26.25" customHeight="1" x14ac:dyDescent="0.25">
      <c r="A11" s="2"/>
      <c r="B11" s="23">
        <f t="shared" ref="B11:B16" si="12">+B10+1</f>
        <v>5</v>
      </c>
      <c r="C11" s="28" t="s">
        <v>2</v>
      </c>
      <c r="D11" s="3" t="s">
        <v>5</v>
      </c>
      <c r="E11" s="97"/>
      <c r="F11" s="97"/>
      <c r="G11" s="111">
        <v>0.4</v>
      </c>
      <c r="H11" s="97">
        <f t="shared" si="0"/>
        <v>0</v>
      </c>
      <c r="I11" s="112"/>
      <c r="J11" s="97"/>
      <c r="K11" s="97"/>
      <c r="L11" s="111">
        <v>0.15</v>
      </c>
      <c r="M11" s="97">
        <f t="shared" si="1"/>
        <v>0</v>
      </c>
      <c r="N11" s="112"/>
      <c r="O11" s="97"/>
      <c r="P11" s="97"/>
      <c r="Q11" s="111">
        <v>0</v>
      </c>
      <c r="R11" s="97">
        <f t="shared" si="2"/>
        <v>0</v>
      </c>
      <c r="S11" s="113"/>
      <c r="T11" s="114"/>
      <c r="U11" s="114"/>
      <c r="V11" s="111">
        <v>0.3</v>
      </c>
      <c r="W11" s="97">
        <f t="shared" si="3"/>
        <v>0</v>
      </c>
      <c r="X11" s="112"/>
      <c r="Y11" s="97"/>
      <c r="Z11" s="97"/>
      <c r="AA11" s="111">
        <v>0.25</v>
      </c>
      <c r="AB11" s="97">
        <f t="shared" si="4"/>
        <v>0</v>
      </c>
      <c r="AC11" s="112"/>
      <c r="AD11" s="97"/>
      <c r="AE11" s="97"/>
      <c r="AF11" s="111">
        <v>0.25</v>
      </c>
      <c r="AG11" s="97">
        <f t="shared" si="5"/>
        <v>0</v>
      </c>
      <c r="AH11" s="112"/>
      <c r="AI11" s="97"/>
      <c r="AJ11" s="97"/>
      <c r="AK11" s="111">
        <v>0.25</v>
      </c>
      <c r="AL11" s="97">
        <f t="shared" si="6"/>
        <v>0</v>
      </c>
      <c r="AM11" s="112"/>
      <c r="AN11" s="97"/>
      <c r="AO11" s="97"/>
      <c r="AP11" s="111">
        <v>0</v>
      </c>
      <c r="AQ11" s="97">
        <f t="shared" si="7"/>
        <v>0</v>
      </c>
      <c r="AR11" s="112"/>
      <c r="AS11" s="135"/>
      <c r="AT11" s="97"/>
      <c r="AU11" s="97"/>
      <c r="AV11" s="116"/>
      <c r="AW11" s="97">
        <f t="shared" si="8"/>
        <v>0</v>
      </c>
      <c r="AX11" s="68"/>
      <c r="AY11" s="97"/>
      <c r="AZ11" s="97"/>
      <c r="BA11" s="117">
        <v>1.7999999999999999E-2</v>
      </c>
      <c r="BB11" s="97">
        <f t="shared" si="9"/>
        <v>0</v>
      </c>
      <c r="BC11" s="68"/>
      <c r="BD11" s="97"/>
      <c r="BE11" s="97"/>
      <c r="BF11" s="117">
        <v>1.7999999999999999E-2</v>
      </c>
      <c r="BG11" s="115">
        <f t="shared" si="10"/>
        <v>0</v>
      </c>
      <c r="BH11" s="68"/>
      <c r="BI11" s="97"/>
      <c r="BJ11" s="97"/>
      <c r="BK11" s="117">
        <v>1.7999999999999999E-2</v>
      </c>
      <c r="BL11" s="115">
        <f t="shared" si="11"/>
        <v>0</v>
      </c>
      <c r="BM11" s="118"/>
    </row>
    <row r="12" spans="1:65" s="119" customFormat="1" ht="30" customHeight="1" x14ac:dyDescent="0.25">
      <c r="A12" s="2"/>
      <c r="B12" s="23">
        <f t="shared" si="12"/>
        <v>6</v>
      </c>
      <c r="C12" s="28" t="s">
        <v>2</v>
      </c>
      <c r="D12" s="3" t="s">
        <v>35</v>
      </c>
      <c r="E12" s="97"/>
      <c r="F12" s="97"/>
      <c r="G12" s="111">
        <v>0.4</v>
      </c>
      <c r="H12" s="97">
        <f t="shared" si="0"/>
        <v>0</v>
      </c>
      <c r="I12" s="113"/>
      <c r="J12" s="97"/>
      <c r="K12" s="97"/>
      <c r="L12" s="111">
        <v>0.15</v>
      </c>
      <c r="M12" s="97">
        <f t="shared" si="1"/>
        <v>0</v>
      </c>
      <c r="N12" s="112"/>
      <c r="O12" s="97"/>
      <c r="P12" s="97"/>
      <c r="Q12" s="111">
        <v>0.22222222222222221</v>
      </c>
      <c r="R12" s="97">
        <f t="shared" si="2"/>
        <v>0</v>
      </c>
      <c r="S12" s="113"/>
      <c r="T12" s="114"/>
      <c r="U12" s="114"/>
      <c r="V12" s="111">
        <v>0.03</v>
      </c>
      <c r="W12" s="97">
        <f t="shared" si="3"/>
        <v>0</v>
      </c>
      <c r="X12" s="112"/>
      <c r="Y12" s="97"/>
      <c r="Z12" s="97"/>
      <c r="AA12" s="111">
        <v>0.05</v>
      </c>
      <c r="AB12" s="97">
        <f t="shared" si="4"/>
        <v>0</v>
      </c>
      <c r="AC12" s="112"/>
      <c r="AD12" s="97"/>
      <c r="AE12" s="97"/>
      <c r="AF12" s="111">
        <v>0.05</v>
      </c>
      <c r="AG12" s="97">
        <f t="shared" si="5"/>
        <v>0</v>
      </c>
      <c r="AH12" s="112"/>
      <c r="AI12" s="97"/>
      <c r="AJ12" s="97"/>
      <c r="AK12" s="111">
        <v>1.7999999999999999E-2</v>
      </c>
      <c r="AL12" s="97">
        <f t="shared" si="6"/>
        <v>0</v>
      </c>
      <c r="AM12" s="112"/>
      <c r="AN12" s="97"/>
      <c r="AO12" s="97"/>
      <c r="AP12" s="111">
        <v>1.7999999999999999E-2</v>
      </c>
      <c r="AQ12" s="115">
        <f t="shared" si="7"/>
        <v>0</v>
      </c>
      <c r="AR12" s="112"/>
      <c r="AS12" s="135"/>
      <c r="AT12" s="97"/>
      <c r="AU12" s="97"/>
      <c r="AV12" s="116"/>
      <c r="AW12" s="97">
        <f t="shared" si="8"/>
        <v>0</v>
      </c>
      <c r="AX12" s="68"/>
      <c r="AY12" s="97"/>
      <c r="AZ12" s="97"/>
      <c r="BA12" s="117">
        <v>1.7999999999999999E-2</v>
      </c>
      <c r="BB12" s="97">
        <f t="shared" si="9"/>
        <v>0</v>
      </c>
      <c r="BC12" s="68"/>
      <c r="BD12" s="97"/>
      <c r="BE12" s="97"/>
      <c r="BF12" s="117">
        <v>1.7999999999999999E-2</v>
      </c>
      <c r="BG12" s="97">
        <f t="shared" si="10"/>
        <v>0</v>
      </c>
      <c r="BH12" s="68"/>
      <c r="BI12" s="97"/>
      <c r="BJ12" s="97"/>
      <c r="BK12" s="117">
        <v>1.7999999999999999E-2</v>
      </c>
      <c r="BL12" s="97">
        <f t="shared" si="11"/>
        <v>0</v>
      </c>
      <c r="BM12" s="118"/>
    </row>
    <row r="13" spans="1:65" s="119" customFormat="1" ht="26.25" customHeight="1" x14ac:dyDescent="0.25">
      <c r="A13" s="73"/>
      <c r="B13" s="74">
        <f t="shared" si="12"/>
        <v>7</v>
      </c>
      <c r="C13" s="75" t="s">
        <v>2</v>
      </c>
      <c r="D13" s="77" t="s">
        <v>30</v>
      </c>
      <c r="E13" s="99">
        <v>24</v>
      </c>
      <c r="F13" s="99">
        <v>40</v>
      </c>
      <c r="G13" s="100">
        <v>0.4</v>
      </c>
      <c r="H13" s="99">
        <f>+F13*G13</f>
        <v>16</v>
      </c>
      <c r="I13" s="83"/>
      <c r="J13" s="99">
        <v>71.5</v>
      </c>
      <c r="K13" s="99">
        <v>60</v>
      </c>
      <c r="L13" s="100">
        <v>0.15</v>
      </c>
      <c r="M13" s="99">
        <f>+K13*L13</f>
        <v>9</v>
      </c>
      <c r="N13" s="86"/>
      <c r="O13" s="99">
        <v>34</v>
      </c>
      <c r="P13" s="99">
        <v>56</v>
      </c>
      <c r="Q13" s="100">
        <v>0.06</v>
      </c>
      <c r="R13" s="99">
        <f>+P13*Q13</f>
        <v>3.36</v>
      </c>
      <c r="S13" s="83"/>
      <c r="T13" s="101">
        <v>7</v>
      </c>
      <c r="U13" s="101">
        <v>10</v>
      </c>
      <c r="V13" s="100">
        <v>0.05</v>
      </c>
      <c r="W13" s="99">
        <f>+U13*V13</f>
        <v>0.5</v>
      </c>
      <c r="X13" s="86"/>
      <c r="Y13" s="99">
        <v>17</v>
      </c>
      <c r="Z13" s="99">
        <v>18</v>
      </c>
      <c r="AA13" s="100">
        <v>0.01</v>
      </c>
      <c r="AB13" s="99">
        <f>+Z13*AA13</f>
        <v>0.18</v>
      </c>
      <c r="AC13" s="86"/>
      <c r="AD13" s="99">
        <v>378</v>
      </c>
      <c r="AE13" s="99">
        <v>393</v>
      </c>
      <c r="AF13" s="100">
        <v>0.01</v>
      </c>
      <c r="AG13" s="99">
        <f>+AE13*AF13</f>
        <v>3.93</v>
      </c>
      <c r="AH13" s="86"/>
      <c r="AI13" s="99">
        <v>12</v>
      </c>
      <c r="AJ13" s="99">
        <v>20</v>
      </c>
      <c r="AK13" s="100">
        <v>0.05</v>
      </c>
      <c r="AL13" s="99">
        <f>+AJ13*AK13</f>
        <v>1</v>
      </c>
      <c r="AM13" s="86"/>
      <c r="AN13" s="99">
        <v>0.5</v>
      </c>
      <c r="AO13" s="99">
        <v>35</v>
      </c>
      <c r="AP13" s="100">
        <v>0.05</v>
      </c>
      <c r="AQ13" s="99">
        <f>+AO13*AP13</f>
        <v>1.75</v>
      </c>
      <c r="AR13" s="86"/>
      <c r="AS13" s="136"/>
      <c r="AT13" s="99"/>
      <c r="AU13" s="99"/>
      <c r="AV13" s="102"/>
      <c r="AW13" s="99">
        <f>+AU13*AV13</f>
        <v>0</v>
      </c>
      <c r="AX13" s="89"/>
      <c r="AY13" s="99">
        <v>29</v>
      </c>
      <c r="AZ13" s="99">
        <v>22</v>
      </c>
      <c r="BA13" s="103">
        <v>1.7999999999999999E-2</v>
      </c>
      <c r="BB13" s="104">
        <f>+AZ13*BA13</f>
        <v>0.39599999999999996</v>
      </c>
      <c r="BC13" s="89"/>
      <c r="BD13" s="99">
        <v>48</v>
      </c>
      <c r="BE13" s="99">
        <v>4</v>
      </c>
      <c r="BF13" s="103">
        <v>1.7999999999999999E-2</v>
      </c>
      <c r="BG13" s="99">
        <f>+BE13*BF13</f>
        <v>7.1999999999999995E-2</v>
      </c>
      <c r="BH13" s="89"/>
      <c r="BI13" s="99">
        <v>2092</v>
      </c>
      <c r="BJ13" s="99">
        <v>2342</v>
      </c>
      <c r="BK13" s="103">
        <v>1.7999999999999999E-2</v>
      </c>
      <c r="BL13" s="99">
        <f>+BJ13*BK13</f>
        <v>42.155999999999999</v>
      </c>
      <c r="BM13" s="118"/>
    </row>
    <row r="14" spans="1:65" s="119" customFormat="1" x14ac:dyDescent="0.25">
      <c r="A14" s="2"/>
      <c r="B14" s="23">
        <f t="shared" si="12"/>
        <v>8</v>
      </c>
      <c r="C14" s="28" t="s">
        <v>2</v>
      </c>
      <c r="D14" s="3" t="s">
        <v>28</v>
      </c>
      <c r="E14" s="97"/>
      <c r="F14" s="97"/>
      <c r="G14" s="111">
        <v>0.4</v>
      </c>
      <c r="H14" s="97">
        <f t="shared" si="0"/>
        <v>0</v>
      </c>
      <c r="I14" s="112"/>
      <c r="J14" s="97"/>
      <c r="K14" s="97"/>
      <c r="L14" s="111">
        <v>0.15</v>
      </c>
      <c r="M14" s="97">
        <f t="shared" si="1"/>
        <v>0</v>
      </c>
      <c r="N14" s="112"/>
      <c r="O14" s="97">
        <v>14.627000000000001</v>
      </c>
      <c r="P14" s="97">
        <v>15.212080000000002</v>
      </c>
      <c r="Q14" s="111">
        <v>0.02</v>
      </c>
      <c r="R14" s="97">
        <f t="shared" si="2"/>
        <v>0.30424160000000006</v>
      </c>
      <c r="S14" s="113"/>
      <c r="T14" s="114">
        <v>77.8</v>
      </c>
      <c r="U14" s="114">
        <v>80.912000000000006</v>
      </c>
      <c r="V14" s="111">
        <v>0.05</v>
      </c>
      <c r="W14" s="97">
        <f t="shared" si="3"/>
        <v>4.0456000000000003</v>
      </c>
      <c r="X14" s="112"/>
      <c r="Y14" s="97"/>
      <c r="Z14" s="97"/>
      <c r="AA14" s="111">
        <v>0.1</v>
      </c>
      <c r="AB14" s="97">
        <f t="shared" si="4"/>
        <v>0</v>
      </c>
      <c r="AC14" s="112"/>
      <c r="AD14" s="97"/>
      <c r="AE14" s="97"/>
      <c r="AF14" s="111">
        <v>1.2500000000000001E-2</v>
      </c>
      <c r="AG14" s="97">
        <f t="shared" si="5"/>
        <v>0</v>
      </c>
      <c r="AH14" s="112"/>
      <c r="AI14" s="115"/>
      <c r="AJ14" s="115"/>
      <c r="AK14" s="111">
        <v>0.14000000000000001</v>
      </c>
      <c r="AL14" s="115">
        <f t="shared" si="6"/>
        <v>0</v>
      </c>
      <c r="AM14" s="112"/>
      <c r="AN14" s="97"/>
      <c r="AO14" s="97"/>
      <c r="AP14" s="111">
        <v>0.13</v>
      </c>
      <c r="AQ14" s="97">
        <f t="shared" si="7"/>
        <v>0</v>
      </c>
      <c r="AR14" s="112"/>
      <c r="AS14" s="135"/>
      <c r="AT14" s="97"/>
      <c r="AU14" s="97"/>
      <c r="AV14" s="116"/>
      <c r="AW14" s="97">
        <f t="shared" si="8"/>
        <v>0</v>
      </c>
      <c r="AX14" s="68"/>
      <c r="AY14" s="97"/>
      <c r="AZ14" s="97"/>
      <c r="BA14" s="117">
        <v>1.7999999999999999E-2</v>
      </c>
      <c r="BB14" s="97">
        <f t="shared" si="9"/>
        <v>0</v>
      </c>
      <c r="BC14" s="68"/>
      <c r="BD14" s="97"/>
      <c r="BE14" s="97"/>
      <c r="BF14" s="117">
        <v>1.7999999999999999E-2</v>
      </c>
      <c r="BG14" s="115">
        <f t="shared" si="10"/>
        <v>0</v>
      </c>
      <c r="BH14" s="68"/>
      <c r="BI14" s="97"/>
      <c r="BJ14" s="97"/>
      <c r="BK14" s="117">
        <v>1.7999999999999999E-2</v>
      </c>
      <c r="BL14" s="97">
        <f t="shared" si="11"/>
        <v>0</v>
      </c>
      <c r="BM14" s="118"/>
    </row>
    <row r="15" spans="1:65" s="119" customFormat="1" ht="34.5" customHeight="1" x14ac:dyDescent="0.25">
      <c r="A15" s="2"/>
      <c r="B15" s="23">
        <f t="shared" si="12"/>
        <v>9</v>
      </c>
      <c r="C15" s="28" t="s">
        <v>2</v>
      </c>
      <c r="D15" s="3" t="s">
        <v>29</v>
      </c>
      <c r="E15" s="97"/>
      <c r="F15" s="97"/>
      <c r="G15" s="111">
        <v>0.4</v>
      </c>
      <c r="H15" s="97">
        <f t="shared" si="0"/>
        <v>0</v>
      </c>
      <c r="I15" s="113"/>
      <c r="J15" s="97"/>
      <c r="K15" s="97"/>
      <c r="L15" s="111">
        <v>0.15</v>
      </c>
      <c r="M15" s="97">
        <f t="shared" si="1"/>
        <v>0</v>
      </c>
      <c r="N15" s="112"/>
      <c r="O15" s="97">
        <v>23.3</v>
      </c>
      <c r="P15" s="97">
        <v>24.232000000000003</v>
      </c>
      <c r="Q15" s="111">
        <v>0.06</v>
      </c>
      <c r="R15" s="97">
        <f t="shared" si="2"/>
        <v>1.4539200000000001</v>
      </c>
      <c r="S15" s="113"/>
      <c r="T15" s="114">
        <v>14.4</v>
      </c>
      <c r="U15" s="114">
        <v>14.976000000000001</v>
      </c>
      <c r="V15" s="111">
        <v>0.06</v>
      </c>
      <c r="W15" s="97">
        <f t="shared" si="3"/>
        <v>0.89856000000000003</v>
      </c>
      <c r="X15" s="112"/>
      <c r="Y15" s="97"/>
      <c r="Z15" s="97"/>
      <c r="AA15" s="111">
        <v>0.15</v>
      </c>
      <c r="AB15" s="97">
        <f t="shared" si="4"/>
        <v>0</v>
      </c>
      <c r="AC15" s="112"/>
      <c r="AD15" s="97"/>
      <c r="AE15" s="97"/>
      <c r="AF15" s="111">
        <v>0.06</v>
      </c>
      <c r="AG15" s="97">
        <f t="shared" si="5"/>
        <v>0</v>
      </c>
      <c r="AH15" s="112"/>
      <c r="AI15" s="97"/>
      <c r="AJ15" s="97"/>
      <c r="AK15" s="111">
        <v>0.5</v>
      </c>
      <c r="AL15" s="97">
        <f t="shared" si="6"/>
        <v>0</v>
      </c>
      <c r="AM15" s="112"/>
      <c r="AN15" s="97"/>
      <c r="AO15" s="97"/>
      <c r="AP15" s="111">
        <v>0</v>
      </c>
      <c r="AQ15" s="97">
        <f t="shared" si="7"/>
        <v>0</v>
      </c>
      <c r="AR15" s="112"/>
      <c r="AS15" s="135"/>
      <c r="AT15" s="97"/>
      <c r="AU15" s="97"/>
      <c r="AV15" s="116"/>
      <c r="AW15" s="97">
        <f t="shared" si="8"/>
        <v>0</v>
      </c>
      <c r="AX15" s="68"/>
      <c r="AY15" s="97"/>
      <c r="AZ15" s="97"/>
      <c r="BA15" s="117">
        <v>1.7999999999999999E-2</v>
      </c>
      <c r="BB15" s="97">
        <f t="shared" si="9"/>
        <v>0</v>
      </c>
      <c r="BC15" s="68"/>
      <c r="BD15" s="97"/>
      <c r="BE15" s="97"/>
      <c r="BF15" s="117">
        <v>1.7999999999999999E-2</v>
      </c>
      <c r="BG15" s="115">
        <f t="shared" si="10"/>
        <v>0</v>
      </c>
      <c r="BH15" s="68"/>
      <c r="BI15" s="97"/>
      <c r="BJ15" s="97"/>
      <c r="BK15" s="117">
        <v>1.7999999999999999E-2</v>
      </c>
      <c r="BL15" s="97">
        <f t="shared" si="11"/>
        <v>0</v>
      </c>
      <c r="BM15" s="118"/>
    </row>
    <row r="16" spans="1:65" s="119" customFormat="1" ht="40.5" customHeight="1" thickBot="1" x14ac:dyDescent="0.3">
      <c r="A16" s="73"/>
      <c r="B16" s="74">
        <f t="shared" si="12"/>
        <v>10</v>
      </c>
      <c r="C16" s="75" t="s">
        <v>2</v>
      </c>
      <c r="D16" s="76" t="s">
        <v>31</v>
      </c>
      <c r="E16" s="124">
        <v>8.581588</v>
      </c>
      <c r="F16" s="124">
        <v>7</v>
      </c>
      <c r="G16" s="100">
        <v>0.4</v>
      </c>
      <c r="H16" s="124">
        <f>+F16*G16</f>
        <v>2.8000000000000003</v>
      </c>
      <c r="I16" s="105"/>
      <c r="J16" s="124">
        <v>30.176255000000001</v>
      </c>
      <c r="K16" s="124">
        <v>32</v>
      </c>
      <c r="L16" s="120">
        <v>0.15</v>
      </c>
      <c r="M16" s="124">
        <f t="shared" si="1"/>
        <v>4.8</v>
      </c>
      <c r="N16" s="106"/>
      <c r="O16" s="104">
        <v>0</v>
      </c>
      <c r="P16" s="104">
        <v>0</v>
      </c>
      <c r="Q16" s="120">
        <v>6</v>
      </c>
      <c r="R16" s="104">
        <f t="shared" si="2"/>
        <v>0</v>
      </c>
      <c r="S16" s="105"/>
      <c r="T16" s="125">
        <v>18.600000000000001</v>
      </c>
      <c r="U16" s="125">
        <v>10.995734000000001</v>
      </c>
      <c r="V16" s="120">
        <v>6</v>
      </c>
      <c r="W16" s="124">
        <f t="shared" si="3"/>
        <v>65.974404000000007</v>
      </c>
      <c r="X16" s="106"/>
      <c r="Y16" s="124">
        <v>20.7</v>
      </c>
      <c r="Z16" s="124">
        <v>23.195052</v>
      </c>
      <c r="AA16" s="120">
        <v>0.1</v>
      </c>
      <c r="AB16" s="124">
        <f>+Z16*AA16</f>
        <v>2.3195052</v>
      </c>
      <c r="AC16" s="106"/>
      <c r="AD16" s="124">
        <v>42</v>
      </c>
      <c r="AE16" s="124">
        <v>54.276076000000003</v>
      </c>
      <c r="AF16" s="120">
        <v>0.1</v>
      </c>
      <c r="AG16" s="124">
        <f t="shared" si="5"/>
        <v>5.4276076000000009</v>
      </c>
      <c r="AH16" s="126"/>
      <c r="AI16" s="124">
        <v>4</v>
      </c>
      <c r="AJ16" s="124">
        <v>20</v>
      </c>
      <c r="AK16" s="120">
        <v>0.1</v>
      </c>
      <c r="AL16" s="124">
        <f t="shared" si="6"/>
        <v>2</v>
      </c>
      <c r="AM16" s="126"/>
      <c r="AN16" s="124">
        <v>0.4</v>
      </c>
      <c r="AO16" s="124">
        <v>1.6</v>
      </c>
      <c r="AP16" s="120">
        <v>0.1</v>
      </c>
      <c r="AQ16" s="124">
        <f>+AO16*AP16</f>
        <v>0.16000000000000003</v>
      </c>
      <c r="AR16" s="106"/>
      <c r="AS16" s="137"/>
      <c r="AT16" s="104"/>
      <c r="AU16" s="104"/>
      <c r="AV16" s="107"/>
      <c r="AW16" s="124">
        <f t="shared" si="8"/>
        <v>0</v>
      </c>
      <c r="AX16" s="127"/>
      <c r="AY16" s="124">
        <v>0</v>
      </c>
      <c r="AZ16" s="128">
        <v>0</v>
      </c>
      <c r="BA16" s="122">
        <v>0</v>
      </c>
      <c r="BB16" s="124">
        <f>+AZ16*BA16</f>
        <v>0</v>
      </c>
      <c r="BC16" s="127"/>
      <c r="BD16" s="129">
        <v>6.7795030000000001</v>
      </c>
      <c r="BE16" s="124">
        <v>7.0314829999999997</v>
      </c>
      <c r="BF16" s="121">
        <v>1.7999999999999999E-2</v>
      </c>
      <c r="BG16" s="124">
        <f>BE16*BF16</f>
        <v>0.12656669399999998</v>
      </c>
      <c r="BH16" s="127"/>
      <c r="BI16" s="129">
        <v>860.97574299999997</v>
      </c>
      <c r="BJ16" s="124">
        <v>889.72421099999997</v>
      </c>
      <c r="BK16" s="121">
        <v>1.7999999999999999E-2</v>
      </c>
      <c r="BL16" s="124">
        <f>+BJ16*BK16</f>
        <v>16.015035798</v>
      </c>
      <c r="BM16" s="118"/>
    </row>
    <row r="17" spans="1:75" ht="15.75" thickBot="1" x14ac:dyDescent="0.3">
      <c r="A17" s="2"/>
      <c r="B17" s="29"/>
      <c r="C17" s="26" t="s">
        <v>3</v>
      </c>
      <c r="D17" s="27"/>
      <c r="E17" s="138">
        <f>SUM(E5:E16)</f>
        <v>453.08158800000001</v>
      </c>
      <c r="F17" s="138">
        <f>SUM(F5:F16)</f>
        <v>2042.46</v>
      </c>
      <c r="G17" s="139"/>
      <c r="H17" s="140">
        <f>SUM(H5:H16)</f>
        <v>242.54600000000005</v>
      </c>
      <c r="I17" s="108"/>
      <c r="J17" s="141">
        <f>SUM(J5:J16)</f>
        <v>1690.6762550000001</v>
      </c>
      <c r="K17" s="138">
        <f>SUM(K5:K16)</f>
        <v>2050</v>
      </c>
      <c r="L17" s="139"/>
      <c r="M17" s="140">
        <f>SUM(M5:M16)</f>
        <v>213.55</v>
      </c>
      <c r="N17" s="109"/>
      <c r="O17" s="141">
        <f>SUM(O5:O16)</f>
        <v>725.92699999999991</v>
      </c>
      <c r="P17" s="138">
        <f>SUM(P5:P16)</f>
        <v>746.44407999999999</v>
      </c>
      <c r="Q17" s="139"/>
      <c r="R17" s="140">
        <f>SUM(R5:R16)</f>
        <v>81.118161599999993</v>
      </c>
      <c r="S17" s="108"/>
      <c r="T17" s="141">
        <f>SUM(T5:T16)</f>
        <v>295.8</v>
      </c>
      <c r="U17" s="138">
        <f>SUM(U5:U16)</f>
        <v>314.88373400000006</v>
      </c>
      <c r="V17" s="139"/>
      <c r="W17" s="140">
        <f>SUM(W5:W16)</f>
        <v>91.318564000000009</v>
      </c>
      <c r="X17" s="110"/>
      <c r="Y17" s="141">
        <f>SUM(Y5:Y16)</f>
        <v>852.40000000000009</v>
      </c>
      <c r="Z17" s="138">
        <f>SUM(Z5:Z16)</f>
        <v>950.19505200000003</v>
      </c>
      <c r="AA17" s="139"/>
      <c r="AB17" s="140">
        <f>SUM(AB5:AB16)</f>
        <v>83.499505200000002</v>
      </c>
      <c r="AC17" s="110"/>
      <c r="AD17" s="141">
        <f>SUM(AD5:AD16)</f>
        <v>1483.5</v>
      </c>
      <c r="AE17" s="138">
        <f>SUM(AE5:AE16)</f>
        <v>1657.2760760000001</v>
      </c>
      <c r="AF17" s="139"/>
      <c r="AG17" s="140">
        <f>SUM(AG5:AG16)</f>
        <v>110.05760760000001</v>
      </c>
      <c r="AH17" s="110"/>
      <c r="AI17" s="141">
        <f>SUM(AI5:AI16)</f>
        <v>690</v>
      </c>
      <c r="AJ17" s="138">
        <f>SUM(AJ5:AJ16)</f>
        <v>977</v>
      </c>
      <c r="AK17" s="139"/>
      <c r="AL17" s="140">
        <f>SUM(AL5:AL16)</f>
        <v>96.7</v>
      </c>
      <c r="AM17" s="110"/>
      <c r="AN17" s="141">
        <f>SUM(AN5:AN16)</f>
        <v>53.6</v>
      </c>
      <c r="AO17" s="138">
        <f>SUM(AO5:AO16)</f>
        <v>94.5</v>
      </c>
      <c r="AP17" s="139"/>
      <c r="AQ17" s="140">
        <f>SUM(AQ5:AQ16)</f>
        <v>7.7000000000000011</v>
      </c>
      <c r="AR17" s="110"/>
      <c r="AS17" s="142"/>
      <c r="AT17" s="143">
        <f>SUM(AT5:AT16)</f>
        <v>0</v>
      </c>
      <c r="AU17" s="138">
        <f>SUM(AU5:AU16)</f>
        <v>0</v>
      </c>
      <c r="AV17" s="139"/>
      <c r="AW17" s="140">
        <f>SUM(AW5:AW16)</f>
        <v>0</v>
      </c>
      <c r="AX17" s="110"/>
      <c r="AY17" s="141">
        <f>SUM(AY5:AY16)</f>
        <v>280</v>
      </c>
      <c r="AZ17" s="138">
        <f>SUM(AZ5:AZ16)</f>
        <v>236</v>
      </c>
      <c r="BA17" s="139"/>
      <c r="BB17" s="144">
        <f>SUM(BB5:BB16)</f>
        <v>11.054000000000002</v>
      </c>
      <c r="BC17" s="110"/>
      <c r="BD17" s="141">
        <f>SUM(BD5:BD16)</f>
        <v>476.77950299999998</v>
      </c>
      <c r="BE17" s="138">
        <f>SUM(BE5:BE16)</f>
        <v>286.03148299999998</v>
      </c>
      <c r="BF17" s="139"/>
      <c r="BG17" s="140">
        <f>SUM(BG5:BG16)</f>
        <v>16.382566694000001</v>
      </c>
      <c r="BH17" s="110"/>
      <c r="BI17" s="141">
        <f>SUM(BI5:BI16)</f>
        <v>28612.975742999999</v>
      </c>
      <c r="BJ17" s="138">
        <f>SUM(BJ5:BJ16)</f>
        <v>43805.724211000001</v>
      </c>
      <c r="BK17" s="139"/>
      <c r="BL17" s="140">
        <f>SUM(BL5:BL16)</f>
        <v>1244.8330357979999</v>
      </c>
      <c r="BM17" s="45">
        <f>+H17+M17+R17+W17+AB17+AG17+AL17+AQ17+AW17+BB17+BG17+BL17</f>
        <v>2198.7594408919999</v>
      </c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x14ac:dyDescent="0.25">
      <c r="A18" s="2"/>
      <c r="B18" s="25"/>
      <c r="F18" s="38"/>
      <c r="K18" s="38"/>
      <c r="P18" s="38"/>
      <c r="Z18" s="38"/>
      <c r="AE18" s="38"/>
      <c r="AP18" s="4"/>
      <c r="AS18" s="50"/>
    </row>
    <row r="19" spans="1:75" ht="66.75" customHeight="1" x14ac:dyDescent="0.25">
      <c r="A19" s="2"/>
      <c r="B19" s="25"/>
      <c r="C19" s="188" t="s">
        <v>33</v>
      </c>
      <c r="D19" s="189"/>
      <c r="E19" s="46" t="s">
        <v>37</v>
      </c>
      <c r="F19" s="46" t="s">
        <v>38</v>
      </c>
      <c r="G19" s="46" t="s">
        <v>34</v>
      </c>
      <c r="H19" s="44" t="s">
        <v>36</v>
      </c>
      <c r="I19" s="5"/>
      <c r="J19" s="44" t="s">
        <v>39</v>
      </c>
      <c r="L19" s="55" t="s">
        <v>37</v>
      </c>
      <c r="M19" s="55" t="s">
        <v>38</v>
      </c>
      <c r="O19" s="55" t="s">
        <v>34</v>
      </c>
      <c r="P19" s="61" t="s">
        <v>36</v>
      </c>
      <c r="Q19" s="61" t="s">
        <v>39</v>
      </c>
      <c r="AP19" s="4"/>
      <c r="AS19" s="50"/>
    </row>
    <row r="20" spans="1:75" x14ac:dyDescent="0.25">
      <c r="A20" s="2"/>
      <c r="B20" s="25"/>
      <c r="C20" s="35" t="s">
        <v>8</v>
      </c>
      <c r="D20" s="35" t="s">
        <v>8</v>
      </c>
      <c r="E20" s="39">
        <f>+E17</f>
        <v>453.08158800000001</v>
      </c>
      <c r="F20" s="39">
        <f>+F17</f>
        <v>2042.46</v>
      </c>
      <c r="G20" s="39">
        <f>+H17</f>
        <v>242.54600000000005</v>
      </c>
      <c r="H20" s="31">
        <f t="shared" ref="H20:H31" si="13">+G20/$G$32</f>
        <v>0.11031038479662113</v>
      </c>
      <c r="J20" s="31">
        <f>+G20/F20</f>
        <v>0.11875189722197745</v>
      </c>
      <c r="L20" s="57">
        <v>10737.134056860001</v>
      </c>
      <c r="M20" s="57">
        <v>16388.5948384</v>
      </c>
      <c r="O20" s="57">
        <v>6555.4379353599998</v>
      </c>
      <c r="P20" s="64">
        <v>0.47966609344368877</v>
      </c>
      <c r="Q20" s="64">
        <v>0.39999999999999997</v>
      </c>
      <c r="AP20" s="4"/>
      <c r="AS20" s="50"/>
    </row>
    <row r="21" spans="1:75" x14ac:dyDescent="0.25">
      <c r="A21" s="2"/>
      <c r="B21" s="25"/>
      <c r="C21" s="34" t="s">
        <v>9</v>
      </c>
      <c r="D21" s="34" t="s">
        <v>9</v>
      </c>
      <c r="E21" s="30">
        <f>+J17</f>
        <v>1690.6762550000001</v>
      </c>
      <c r="F21" s="30">
        <f>+K17</f>
        <v>2050</v>
      </c>
      <c r="G21" s="30">
        <f>+M17</f>
        <v>213.55</v>
      </c>
      <c r="H21" s="32">
        <f t="shared" si="13"/>
        <v>9.7122948526541103E-2</v>
      </c>
      <c r="J21" s="32">
        <f t="shared" ref="J21:J31" si="14">+G21/F21</f>
        <v>0.10417073170731708</v>
      </c>
      <c r="L21" s="58">
        <v>9463.4114069999996</v>
      </c>
      <c r="M21" s="58">
        <v>9841.9478632800019</v>
      </c>
      <c r="O21" s="58">
        <v>1476.2921794920001</v>
      </c>
      <c r="P21" s="62">
        <v>0.10802135715430414</v>
      </c>
      <c r="Q21" s="62">
        <v>0.14999999999999997</v>
      </c>
      <c r="AP21" s="4"/>
      <c r="AS21" s="50"/>
    </row>
    <row r="22" spans="1:75" x14ac:dyDescent="0.25">
      <c r="A22" s="2"/>
      <c r="B22" s="25"/>
      <c r="C22" s="34" t="s">
        <v>10</v>
      </c>
      <c r="D22" s="34" t="s">
        <v>10</v>
      </c>
      <c r="E22" s="30">
        <f>+O17</f>
        <v>725.92699999999991</v>
      </c>
      <c r="F22" s="30">
        <f>+P17</f>
        <v>746.44407999999999</v>
      </c>
      <c r="G22" s="30">
        <f>+R17</f>
        <v>81.118161599999993</v>
      </c>
      <c r="H22" s="32">
        <f t="shared" si="13"/>
        <v>3.6892695076770975E-2</v>
      </c>
      <c r="J22" s="52">
        <f>+G22/F22</f>
        <v>0.10867279113527165</v>
      </c>
      <c r="L22" s="58">
        <v>265.09610000000004</v>
      </c>
      <c r="M22" s="58">
        <v>307.74546400000003</v>
      </c>
      <c r="O22" s="58">
        <v>23.18104464</v>
      </c>
      <c r="P22" s="62">
        <v>1.6961736552238349E-3</v>
      </c>
      <c r="Q22" s="62">
        <v>7.5325382017653389E-2</v>
      </c>
      <c r="AP22" s="4"/>
      <c r="AS22" s="50"/>
    </row>
    <row r="23" spans="1:75" x14ac:dyDescent="0.25">
      <c r="A23" s="2"/>
      <c r="B23" s="25"/>
      <c r="C23" s="34" t="s">
        <v>11</v>
      </c>
      <c r="D23" s="34" t="s">
        <v>11</v>
      </c>
      <c r="E23" s="30">
        <f>+T17</f>
        <v>295.8</v>
      </c>
      <c r="F23" s="30">
        <f>+U17</f>
        <v>314.88373400000006</v>
      </c>
      <c r="G23" s="30">
        <f>+W17</f>
        <v>91.318564000000009</v>
      </c>
      <c r="H23" s="32">
        <f t="shared" si="13"/>
        <v>4.1531857601918284E-2</v>
      </c>
      <c r="J23" s="32">
        <f t="shared" si="14"/>
        <v>0.29000724438817788</v>
      </c>
      <c r="L23" s="58">
        <v>500.81773599999997</v>
      </c>
      <c r="M23" s="58">
        <v>520.85044544000004</v>
      </c>
      <c r="O23" s="58">
        <v>60.552027744000014</v>
      </c>
      <c r="P23" s="62">
        <v>4.4306352808850622E-3</v>
      </c>
      <c r="Q23" s="62">
        <v>0.11625607364672087</v>
      </c>
      <c r="AP23" s="4"/>
      <c r="AS23" s="50"/>
    </row>
    <row r="24" spans="1:75" x14ac:dyDescent="0.25">
      <c r="A24" s="2"/>
      <c r="B24" s="25"/>
      <c r="C24" s="34" t="s">
        <v>12</v>
      </c>
      <c r="D24" s="34" t="s">
        <v>12</v>
      </c>
      <c r="E24" s="30">
        <f>+Y17</f>
        <v>852.40000000000009</v>
      </c>
      <c r="F24" s="30">
        <f>+Z17</f>
        <v>950.19505200000003</v>
      </c>
      <c r="G24" s="71">
        <f>+AB17</f>
        <v>83.499505200000002</v>
      </c>
      <c r="H24" s="32">
        <f t="shared" si="13"/>
        <v>3.7975734701621404E-2</v>
      </c>
      <c r="J24" s="32">
        <f t="shared" si="14"/>
        <v>8.7876173449069908E-2</v>
      </c>
      <c r="L24" s="58">
        <v>1237.269425</v>
      </c>
      <c r="M24" s="58">
        <v>1299.992442</v>
      </c>
      <c r="O24" s="58">
        <v>145.3071927</v>
      </c>
      <c r="P24" s="62">
        <v>1.0632231463244064E-2</v>
      </c>
      <c r="Q24" s="62">
        <v>0.11177541346044226</v>
      </c>
      <c r="AP24" s="4"/>
      <c r="AS24" s="50"/>
    </row>
    <row r="25" spans="1:75" x14ac:dyDescent="0.25">
      <c r="A25" s="2"/>
      <c r="B25" s="25"/>
      <c r="C25" s="34" t="s">
        <v>13</v>
      </c>
      <c r="D25" s="34" t="s">
        <v>13</v>
      </c>
      <c r="E25" s="30">
        <f>+AD17</f>
        <v>1483.5</v>
      </c>
      <c r="F25" s="30">
        <f>+AE17</f>
        <v>1657.2760760000001</v>
      </c>
      <c r="G25" s="30">
        <f>+AG17</f>
        <v>110.05760760000001</v>
      </c>
      <c r="H25" s="32">
        <f t="shared" si="13"/>
        <v>5.0054410479461763E-2</v>
      </c>
      <c r="J25" s="32">
        <f t="shared" si="14"/>
        <v>6.640873490772578E-2</v>
      </c>
      <c r="L25" s="58">
        <v>992.74346000000003</v>
      </c>
      <c r="M25" s="58">
        <v>1032.4531984</v>
      </c>
      <c r="O25" s="58">
        <v>97.471331880000022</v>
      </c>
      <c r="P25" s="62">
        <v>7.1320472326408127E-3</v>
      </c>
      <c r="Q25" s="62">
        <v>9.4407506346100747E-2</v>
      </c>
      <c r="AP25" s="4"/>
      <c r="AS25" s="50"/>
    </row>
    <row r="26" spans="1:75" x14ac:dyDescent="0.25">
      <c r="A26" s="2"/>
      <c r="B26" s="25"/>
      <c r="C26" s="34" t="s">
        <v>14</v>
      </c>
      <c r="D26" s="34" t="s">
        <v>14</v>
      </c>
      <c r="E26" s="30">
        <f>+AI17</f>
        <v>690</v>
      </c>
      <c r="F26" s="30">
        <f>+AJ17</f>
        <v>977</v>
      </c>
      <c r="G26" s="30">
        <f>+AL17</f>
        <v>96.7</v>
      </c>
      <c r="H26" s="32">
        <f t="shared" si="13"/>
        <v>4.3979344989541209E-2</v>
      </c>
      <c r="J26" s="53">
        <f t="shared" si="14"/>
        <v>9.8976458546571139E-2</v>
      </c>
      <c r="L26" s="58">
        <v>45949.841999999997</v>
      </c>
      <c r="M26" s="58">
        <v>47787.835679999997</v>
      </c>
      <c r="O26" s="58">
        <v>4778.7835679999998</v>
      </c>
      <c r="P26" s="62">
        <v>0.34966701966793501</v>
      </c>
      <c r="Q26" s="62">
        <v>0.1</v>
      </c>
      <c r="AP26" s="4"/>
      <c r="AS26" s="50"/>
    </row>
    <row r="27" spans="1:75" x14ac:dyDescent="0.25">
      <c r="A27" s="2"/>
      <c r="C27" s="34" t="s">
        <v>15</v>
      </c>
      <c r="D27" s="34" t="s">
        <v>15</v>
      </c>
      <c r="E27" s="30">
        <f>+AN17</f>
        <v>53.6</v>
      </c>
      <c r="F27" s="30">
        <f>+AO17</f>
        <v>94.5</v>
      </c>
      <c r="G27" s="30">
        <f>+AQ17</f>
        <v>7.7000000000000011</v>
      </c>
      <c r="H27" s="32">
        <f t="shared" si="13"/>
        <v>3.501974730294388E-3</v>
      </c>
      <c r="J27" s="54">
        <v>0</v>
      </c>
      <c r="L27" s="58">
        <v>63.769213999999998</v>
      </c>
      <c r="M27" s="58">
        <v>66.31998256</v>
      </c>
      <c r="O27" s="58">
        <v>23.712505024000002</v>
      </c>
      <c r="P27" s="62">
        <v>1.7350609925347884E-3</v>
      </c>
      <c r="Q27" s="67">
        <v>0</v>
      </c>
      <c r="AP27" s="4"/>
      <c r="AS27" s="50"/>
    </row>
    <row r="28" spans="1:75" x14ac:dyDescent="0.25">
      <c r="A28" s="2"/>
      <c r="C28" s="34" t="s">
        <v>16</v>
      </c>
      <c r="D28" s="34" t="s">
        <v>16</v>
      </c>
      <c r="E28" s="30">
        <f>+AT17</f>
        <v>0</v>
      </c>
      <c r="F28" s="30">
        <f>+AU17</f>
        <v>0</v>
      </c>
      <c r="G28" s="30">
        <f>+AW17</f>
        <v>0</v>
      </c>
      <c r="H28" s="32">
        <f t="shared" si="13"/>
        <v>0</v>
      </c>
      <c r="J28" s="51">
        <v>0</v>
      </c>
      <c r="L28" s="58">
        <v>0</v>
      </c>
      <c r="M28" s="58">
        <v>0</v>
      </c>
      <c r="O28" s="58">
        <v>0</v>
      </c>
      <c r="P28" s="62">
        <v>0</v>
      </c>
      <c r="Q28" s="67">
        <v>0</v>
      </c>
      <c r="AP28" s="4"/>
      <c r="AS28" s="50"/>
    </row>
    <row r="29" spans="1:75" x14ac:dyDescent="0.25">
      <c r="A29" s="2"/>
      <c r="C29" s="34" t="s">
        <v>17</v>
      </c>
      <c r="D29" s="34" t="s">
        <v>17</v>
      </c>
      <c r="E29" s="30">
        <f>+AY17</f>
        <v>280</v>
      </c>
      <c r="F29" s="30">
        <f>+AZ17</f>
        <v>236</v>
      </c>
      <c r="G29" s="30">
        <f>+BB17</f>
        <v>11.054000000000002</v>
      </c>
      <c r="H29" s="32">
        <f t="shared" si="13"/>
        <v>5.0273803465810604E-3</v>
      </c>
      <c r="J29" s="32">
        <f t="shared" si="14"/>
        <v>4.6838983050847466E-2</v>
      </c>
      <c r="L29" s="58">
        <v>292.32600000000002</v>
      </c>
      <c r="M29" s="58">
        <v>304.01904000000002</v>
      </c>
      <c r="O29" s="58">
        <v>5.4723427200000003</v>
      </c>
      <c r="P29" s="62">
        <v>4.0041524004502086E-4</v>
      </c>
      <c r="Q29" s="62">
        <v>1.7999999999999999E-2</v>
      </c>
      <c r="AP29" s="4"/>
      <c r="AS29" s="50"/>
    </row>
    <row r="30" spans="1:75" x14ac:dyDescent="0.25">
      <c r="A30" s="2"/>
      <c r="C30" s="34" t="s">
        <v>18</v>
      </c>
      <c r="D30" s="34" t="s">
        <v>18</v>
      </c>
      <c r="E30" s="30">
        <f>+BD17</f>
        <v>476.77950299999998</v>
      </c>
      <c r="F30" s="30">
        <f>+BE17</f>
        <v>286.03148299999998</v>
      </c>
      <c r="G30" s="30">
        <f>+BG17</f>
        <v>16.382566694000001</v>
      </c>
      <c r="H30" s="32">
        <f t="shared" si="13"/>
        <v>7.4508226726948661E-3</v>
      </c>
      <c r="J30" s="32">
        <f t="shared" si="14"/>
        <v>5.727539682755832E-2</v>
      </c>
      <c r="L30" s="58">
        <v>1331.9059999999999</v>
      </c>
      <c r="M30" s="58">
        <v>1385.1822400000001</v>
      </c>
      <c r="O30" s="58">
        <v>24.933280320000001</v>
      </c>
      <c r="P30" s="62">
        <v>1.824385996139254E-3</v>
      </c>
      <c r="Q30" s="62">
        <v>1.7999999999999999E-2</v>
      </c>
      <c r="AP30" s="4"/>
      <c r="AS30" s="50"/>
    </row>
    <row r="31" spans="1:75" x14ac:dyDescent="0.25">
      <c r="A31" s="2"/>
      <c r="C31" s="36" t="s">
        <v>19</v>
      </c>
      <c r="D31" s="36" t="s">
        <v>19</v>
      </c>
      <c r="E31" s="40">
        <f>+BI17</f>
        <v>28612.975742999999</v>
      </c>
      <c r="F31" s="40">
        <f>+BJ17</f>
        <v>43805.724211000001</v>
      </c>
      <c r="G31" s="72">
        <f>+BL17</f>
        <v>1244.8330357979999</v>
      </c>
      <c r="H31" s="33">
        <f t="shared" si="13"/>
        <v>0.56615244607795379</v>
      </c>
      <c r="J31" s="41">
        <f t="shared" si="14"/>
        <v>2.8417131738354216E-2</v>
      </c>
      <c r="L31" s="59">
        <v>24273.172640000001</v>
      </c>
      <c r="M31" s="59">
        <v>23904.318180952381</v>
      </c>
      <c r="O31" s="59">
        <v>475.52602104761905</v>
      </c>
      <c r="P31" s="65">
        <v>3.4794579873359252E-2</v>
      </c>
      <c r="Q31" s="65">
        <v>1.9892892047702549E-2</v>
      </c>
      <c r="AP31" s="4"/>
      <c r="AS31" s="50"/>
    </row>
    <row r="32" spans="1:75" ht="15.75" x14ac:dyDescent="0.25">
      <c r="A32" s="2"/>
      <c r="C32" s="186" t="s">
        <v>4</v>
      </c>
      <c r="D32" s="187"/>
      <c r="E32" s="42">
        <f>SUM(E20:E31)</f>
        <v>35614.740088999999</v>
      </c>
      <c r="F32" s="42">
        <f>SUM(F20:F31)</f>
        <v>53160.514636</v>
      </c>
      <c r="G32" s="42">
        <f>SUM(G20:G31)</f>
        <v>2198.7594408919999</v>
      </c>
      <c r="H32" s="43">
        <f>SUM(H20:H31)</f>
        <v>1</v>
      </c>
      <c r="I32" s="5"/>
      <c r="J32" s="70">
        <f>+G32/F32</f>
        <v>4.1360762888533298E-2</v>
      </c>
      <c r="L32" s="60">
        <v>95107.48803886</v>
      </c>
      <c r="M32" s="60">
        <v>102839.25937503237</v>
      </c>
      <c r="O32" s="60">
        <v>13666.669428927618</v>
      </c>
      <c r="P32" s="63">
        <v>0.99999999999999989</v>
      </c>
      <c r="Q32" s="63">
        <v>0.13289350304525485</v>
      </c>
      <c r="AP32" s="4"/>
      <c r="AS32" s="50"/>
    </row>
    <row r="33" spans="1:45" x14ac:dyDescent="0.25">
      <c r="A33" s="2"/>
      <c r="L33" s="56"/>
      <c r="M33" s="56"/>
      <c r="O33" s="56"/>
      <c r="P33" s="66"/>
      <c r="Q33" s="66"/>
      <c r="AP33" s="4"/>
      <c r="AS33" s="50"/>
    </row>
    <row r="34" spans="1:45" x14ac:dyDescent="0.25">
      <c r="A34" s="2"/>
      <c r="E34" s="37"/>
      <c r="F34" s="38">
        <f>+F29+F30+F31</f>
        <v>44327.755693999999</v>
      </c>
      <c r="G34" s="38">
        <f>+G29+G30+G31</f>
        <v>1272.2696024919999</v>
      </c>
      <c r="J34" s="52">
        <f>+G34/F34</f>
        <v>2.8701421548941817E-2</v>
      </c>
      <c r="L34" s="56"/>
      <c r="M34" s="58">
        <v>25593.519460952382</v>
      </c>
      <c r="O34" s="58">
        <v>505.93164408761908</v>
      </c>
      <c r="P34" s="56"/>
      <c r="Q34" s="69">
        <v>1.9767959028046563E-2</v>
      </c>
      <c r="AP34" s="4"/>
      <c r="AS34" s="50"/>
    </row>
    <row r="35" spans="1:45" x14ac:dyDescent="0.25">
      <c r="A35" s="2"/>
      <c r="G35" s="48"/>
      <c r="H35" s="49"/>
      <c r="AP35" s="4"/>
      <c r="AS35" s="50"/>
    </row>
    <row r="36" spans="1:45" x14ac:dyDescent="0.25">
      <c r="A36" s="2"/>
      <c r="AP36" s="4"/>
      <c r="AS36" s="50"/>
    </row>
    <row r="37" spans="1:45" x14ac:dyDescent="0.25">
      <c r="A37" s="2"/>
      <c r="AP37" s="4"/>
      <c r="AS37" s="50"/>
    </row>
    <row r="38" spans="1:45" x14ac:dyDescent="0.25">
      <c r="A38" s="2"/>
      <c r="AP38" s="4"/>
      <c r="AS38" s="50"/>
    </row>
    <row r="39" spans="1:45" x14ac:dyDescent="0.25">
      <c r="A39" s="2"/>
      <c r="AP39" s="4"/>
      <c r="AS39" s="50"/>
    </row>
    <row r="40" spans="1:45" x14ac:dyDescent="0.25">
      <c r="A40" s="2"/>
      <c r="AP40" s="4"/>
      <c r="AS40" s="50"/>
    </row>
    <row r="41" spans="1:45" x14ac:dyDescent="0.25">
      <c r="A41" s="2"/>
      <c r="AP41" s="4"/>
      <c r="AS41" s="50"/>
    </row>
    <row r="42" spans="1:45" x14ac:dyDescent="0.25">
      <c r="A42" s="2"/>
      <c r="AP42" s="4"/>
      <c r="AS42" s="50"/>
    </row>
    <row r="43" spans="1:45" x14ac:dyDescent="0.25">
      <c r="A43" s="2"/>
      <c r="AP43" s="4"/>
      <c r="AS43" s="50"/>
    </row>
    <row r="44" spans="1:45" x14ac:dyDescent="0.25">
      <c r="A44" s="2"/>
      <c r="AP44" s="4"/>
      <c r="AS44" s="50"/>
    </row>
    <row r="45" spans="1:45" x14ac:dyDescent="0.25">
      <c r="A45" s="2"/>
      <c r="AP45" s="4"/>
      <c r="AS45" s="50"/>
    </row>
    <row r="46" spans="1:45" x14ac:dyDescent="0.25">
      <c r="A46" s="2"/>
      <c r="AP46" s="4"/>
      <c r="AS46" s="50"/>
    </row>
    <row r="47" spans="1:45" x14ac:dyDescent="0.25">
      <c r="A47" s="2"/>
      <c r="AP47" s="4"/>
      <c r="AS47" s="50"/>
    </row>
    <row r="48" spans="1:45" x14ac:dyDescent="0.25">
      <c r="A48" s="2"/>
      <c r="AP48" s="4"/>
      <c r="AS48" s="50"/>
    </row>
    <row r="49" spans="1:45" x14ac:dyDescent="0.25">
      <c r="A49" s="2"/>
      <c r="AP49" s="4"/>
      <c r="AS49" s="50"/>
    </row>
    <row r="50" spans="1:45" x14ac:dyDescent="0.25">
      <c r="A50" s="2"/>
      <c r="AP50" s="4"/>
      <c r="AS50" s="50"/>
    </row>
    <row r="51" spans="1:45" x14ac:dyDescent="0.25">
      <c r="A51" s="2"/>
      <c r="AP51" s="4"/>
      <c r="AS51" s="50"/>
    </row>
    <row r="52" spans="1:45" x14ac:dyDescent="0.25">
      <c r="A52" s="2"/>
      <c r="AP52" s="4"/>
      <c r="AS52" s="50"/>
    </row>
    <row r="53" spans="1:45" x14ac:dyDescent="0.25">
      <c r="A53" s="2"/>
      <c r="AP53" s="4"/>
      <c r="AS53" s="50"/>
    </row>
    <row r="54" spans="1:45" x14ac:dyDescent="0.25">
      <c r="A54" s="2"/>
      <c r="AP54" s="4"/>
      <c r="AS54" s="50"/>
    </row>
    <row r="55" spans="1:45" x14ac:dyDescent="0.25">
      <c r="A55" s="2"/>
      <c r="AP55" s="4"/>
      <c r="AS55" s="50"/>
    </row>
    <row r="56" spans="1:45" x14ac:dyDescent="0.25">
      <c r="A56" s="2"/>
      <c r="AP56" s="4"/>
      <c r="AS56" s="50"/>
    </row>
    <row r="57" spans="1:45" x14ac:dyDescent="0.25">
      <c r="A57" s="2"/>
      <c r="AP57" s="4"/>
      <c r="AS57" s="50"/>
    </row>
    <row r="58" spans="1:45" x14ac:dyDescent="0.25">
      <c r="A58" s="2"/>
      <c r="AP58" s="4"/>
      <c r="AS58" s="50"/>
    </row>
    <row r="59" spans="1:45" x14ac:dyDescent="0.25">
      <c r="A59" s="2"/>
      <c r="AP59" s="4"/>
      <c r="AS59" s="50"/>
    </row>
    <row r="60" spans="1:45" x14ac:dyDescent="0.25">
      <c r="A60" s="2"/>
      <c r="AP60" s="4"/>
      <c r="AS60" s="50"/>
    </row>
    <row r="61" spans="1:45" x14ac:dyDescent="0.25">
      <c r="A61" s="2"/>
      <c r="AP61" s="4"/>
      <c r="AS61" s="50"/>
    </row>
    <row r="62" spans="1:45" x14ac:dyDescent="0.25">
      <c r="A62" s="2"/>
      <c r="AP62" s="4"/>
      <c r="AS62" s="50"/>
    </row>
    <row r="63" spans="1:45" x14ac:dyDescent="0.25">
      <c r="A63" s="2"/>
      <c r="AP63" s="4"/>
      <c r="AS63" s="50"/>
    </row>
    <row r="64" spans="1:45" x14ac:dyDescent="0.25">
      <c r="A64" s="2"/>
      <c r="AP64" s="4"/>
      <c r="AS64" s="50"/>
    </row>
    <row r="65" spans="1:45" x14ac:dyDescent="0.25">
      <c r="A65" s="2"/>
      <c r="AP65" s="4"/>
      <c r="AS65" s="50"/>
    </row>
    <row r="66" spans="1:45" x14ac:dyDescent="0.25">
      <c r="A66" s="2"/>
      <c r="AP66" s="4"/>
      <c r="AS66" s="50"/>
    </row>
    <row r="67" spans="1:45" x14ac:dyDescent="0.25">
      <c r="A67" s="2"/>
      <c r="AP67" s="4"/>
      <c r="AS67" s="50"/>
    </row>
    <row r="68" spans="1:45" x14ac:dyDescent="0.25">
      <c r="A68" s="2"/>
      <c r="AP68" s="4"/>
      <c r="AS68" s="50"/>
    </row>
    <row r="69" spans="1:45" x14ac:dyDescent="0.25">
      <c r="A69" s="2"/>
      <c r="AP69" s="4"/>
      <c r="AS69" s="50"/>
    </row>
    <row r="70" spans="1:45" x14ac:dyDescent="0.25">
      <c r="A70" s="2"/>
      <c r="AP70" s="4"/>
      <c r="AS70" s="50"/>
    </row>
    <row r="71" spans="1:45" x14ac:dyDescent="0.25">
      <c r="A71" s="2"/>
      <c r="AP71" s="4"/>
      <c r="AS71" s="50"/>
    </row>
    <row r="72" spans="1:45" x14ac:dyDescent="0.25">
      <c r="A72" s="2"/>
      <c r="AP72" s="4"/>
      <c r="AS72" s="50"/>
    </row>
    <row r="73" spans="1:45" x14ac:dyDescent="0.25">
      <c r="A73" s="2"/>
      <c r="AP73" s="4"/>
      <c r="AS73" s="50"/>
    </row>
    <row r="74" spans="1:45" x14ac:dyDescent="0.25">
      <c r="A74" s="2"/>
      <c r="AP74" s="4"/>
      <c r="AS74" s="50"/>
    </row>
    <row r="75" spans="1:45" x14ac:dyDescent="0.25">
      <c r="A75" s="2"/>
      <c r="AP75" s="4"/>
      <c r="AS75" s="50"/>
    </row>
    <row r="76" spans="1:45" x14ac:dyDescent="0.25">
      <c r="A76" s="2"/>
      <c r="AP76" s="4"/>
      <c r="AS76" s="50"/>
    </row>
    <row r="77" spans="1:45" x14ac:dyDescent="0.25">
      <c r="A77" s="2"/>
      <c r="AP77" s="4"/>
      <c r="AS77" s="50"/>
    </row>
    <row r="78" spans="1:45" x14ac:dyDescent="0.25">
      <c r="A78" s="2"/>
      <c r="AP78" s="4"/>
      <c r="AS78" s="50"/>
    </row>
    <row r="79" spans="1:45" x14ac:dyDescent="0.25">
      <c r="A79" s="2"/>
      <c r="AP79" s="4"/>
      <c r="AS79" s="50"/>
    </row>
    <row r="80" spans="1:45" x14ac:dyDescent="0.25">
      <c r="A80" s="2"/>
      <c r="AP80" s="4"/>
      <c r="AS80" s="50"/>
    </row>
    <row r="81" spans="1:45" x14ac:dyDescent="0.25">
      <c r="A81" s="2"/>
      <c r="AP81" s="4"/>
      <c r="AS81" s="50"/>
    </row>
    <row r="82" spans="1:45" x14ac:dyDescent="0.25">
      <c r="A82" s="2"/>
      <c r="AP82" s="4"/>
      <c r="AS82" s="50"/>
    </row>
    <row r="83" spans="1:45" x14ac:dyDescent="0.25">
      <c r="A83" s="2"/>
      <c r="AP83" s="4"/>
      <c r="AS83" s="50"/>
    </row>
    <row r="84" spans="1:45" x14ac:dyDescent="0.25">
      <c r="A84" s="2"/>
      <c r="AP84" s="4"/>
      <c r="AS84" s="50"/>
    </row>
    <row r="85" spans="1:45" x14ac:dyDescent="0.25">
      <c r="A85" s="2"/>
      <c r="AP85" s="4"/>
      <c r="AS85" s="50"/>
    </row>
    <row r="86" spans="1:45" x14ac:dyDescent="0.25">
      <c r="A86" s="2"/>
      <c r="AP86" s="4"/>
      <c r="AS86" s="50"/>
    </row>
    <row r="87" spans="1:45" x14ac:dyDescent="0.25">
      <c r="A87" s="2"/>
      <c r="AP87" s="4"/>
      <c r="AS87" s="50"/>
    </row>
    <row r="88" spans="1:45" x14ac:dyDescent="0.25">
      <c r="A88" s="2"/>
      <c r="AP88" s="4"/>
      <c r="AS88" s="50"/>
    </row>
    <row r="89" spans="1:45" x14ac:dyDescent="0.25">
      <c r="A89" s="2"/>
      <c r="AP89" s="4"/>
      <c r="AS89" s="50"/>
    </row>
    <row r="90" spans="1:45" x14ac:dyDescent="0.25">
      <c r="A90" s="2"/>
      <c r="AP90" s="4"/>
      <c r="AS90" s="50"/>
    </row>
    <row r="91" spans="1:45" x14ac:dyDescent="0.25">
      <c r="A91" s="2"/>
      <c r="AP91" s="4"/>
      <c r="AS91" s="50"/>
    </row>
    <row r="92" spans="1:45" x14ac:dyDescent="0.25">
      <c r="A92" s="2"/>
      <c r="AP92" s="4"/>
      <c r="AS92" s="50"/>
    </row>
    <row r="93" spans="1:45" x14ac:dyDescent="0.25">
      <c r="A93" s="2"/>
      <c r="AP93" s="4"/>
      <c r="AS93" s="50"/>
    </row>
    <row r="94" spans="1:45" x14ac:dyDescent="0.25">
      <c r="A94" s="2"/>
      <c r="AP94" s="4"/>
      <c r="AS94" s="50"/>
    </row>
    <row r="95" spans="1:45" x14ac:dyDescent="0.25">
      <c r="A95" s="2"/>
      <c r="AP95" s="4"/>
      <c r="AS95" s="50"/>
    </row>
    <row r="96" spans="1:45" x14ac:dyDescent="0.25">
      <c r="A96" s="2"/>
      <c r="AP96" s="4"/>
      <c r="AS96" s="50"/>
    </row>
    <row r="97" spans="1:45" x14ac:dyDescent="0.25">
      <c r="A97" s="2"/>
      <c r="AP97" s="4"/>
      <c r="AS97" s="50"/>
    </row>
    <row r="98" spans="1:45" x14ac:dyDescent="0.25">
      <c r="A98" s="2"/>
      <c r="AP98" s="4"/>
      <c r="AS98" s="50"/>
    </row>
    <row r="99" spans="1:45" x14ac:dyDescent="0.25">
      <c r="A99" s="2"/>
      <c r="AP99" s="4"/>
      <c r="AS99" s="50"/>
    </row>
    <row r="100" spans="1:45" x14ac:dyDescent="0.25">
      <c r="A100" s="2"/>
      <c r="AP100" s="4"/>
      <c r="AS100" s="50"/>
    </row>
    <row r="101" spans="1:45" x14ac:dyDescent="0.25">
      <c r="A101" s="2"/>
      <c r="AP101" s="4"/>
      <c r="AS101" s="50"/>
    </row>
    <row r="102" spans="1:45" x14ac:dyDescent="0.25">
      <c r="A102" s="2"/>
      <c r="AP102" s="4"/>
      <c r="AS102" s="50"/>
    </row>
    <row r="103" spans="1:45" x14ac:dyDescent="0.25">
      <c r="A103" s="2"/>
      <c r="AP103" s="4"/>
      <c r="AS103" s="50"/>
    </row>
    <row r="104" spans="1:45" x14ac:dyDescent="0.25">
      <c r="A104" s="2"/>
      <c r="AP104" s="4"/>
      <c r="AS104" s="50"/>
    </row>
    <row r="105" spans="1:45" x14ac:dyDescent="0.25">
      <c r="A105" s="2"/>
      <c r="AP105" s="4"/>
      <c r="AS105" s="50"/>
    </row>
    <row r="106" spans="1:45" x14ac:dyDescent="0.25">
      <c r="A106" s="2"/>
      <c r="AP106" s="4"/>
      <c r="AS106" s="50"/>
    </row>
    <row r="107" spans="1:45" x14ac:dyDescent="0.25">
      <c r="A107" s="2"/>
      <c r="AP107" s="4"/>
      <c r="AS107" s="50"/>
    </row>
    <row r="108" spans="1:45" x14ac:dyDescent="0.25">
      <c r="A108" s="2"/>
      <c r="AP108" s="4"/>
      <c r="AS108" s="50"/>
    </row>
    <row r="109" spans="1:45" x14ac:dyDescent="0.25">
      <c r="A109" s="2"/>
      <c r="AP109" s="4"/>
      <c r="AS109" s="50"/>
    </row>
    <row r="110" spans="1:45" x14ac:dyDescent="0.25">
      <c r="A110" s="2"/>
      <c r="AP110" s="4"/>
      <c r="AS110" s="50"/>
    </row>
    <row r="111" spans="1:45" x14ac:dyDescent="0.25">
      <c r="A111" s="2"/>
      <c r="AP111" s="4"/>
      <c r="AS111" s="50"/>
    </row>
    <row r="112" spans="1:45" x14ac:dyDescent="0.25">
      <c r="A112" s="2"/>
      <c r="AP112" s="4"/>
      <c r="AS112" s="50"/>
    </row>
    <row r="113" spans="1:45" x14ac:dyDescent="0.25">
      <c r="A113" s="2"/>
      <c r="AP113" s="4"/>
      <c r="AS113" s="50"/>
    </row>
    <row r="114" spans="1:45" x14ac:dyDescent="0.25">
      <c r="A114" s="2"/>
      <c r="AP114" s="4"/>
      <c r="AS114" s="50"/>
    </row>
    <row r="115" spans="1:45" x14ac:dyDescent="0.25">
      <c r="A115" s="2"/>
      <c r="AP115" s="4"/>
      <c r="AS115" s="50"/>
    </row>
    <row r="116" spans="1:45" x14ac:dyDescent="0.25">
      <c r="A116" s="2"/>
      <c r="AP116" s="4"/>
      <c r="AS116" s="50"/>
    </row>
    <row r="117" spans="1:45" x14ac:dyDescent="0.25">
      <c r="A117" s="2"/>
      <c r="AP117" s="4"/>
      <c r="AS117" s="50"/>
    </row>
    <row r="118" spans="1:45" x14ac:dyDescent="0.25">
      <c r="A118" s="2"/>
      <c r="AS118" s="50"/>
    </row>
    <row r="119" spans="1:45" x14ac:dyDescent="0.25">
      <c r="A119" s="2"/>
      <c r="AS119" s="50"/>
    </row>
    <row r="120" spans="1:45" x14ac:dyDescent="0.25">
      <c r="A120" s="2"/>
      <c r="AS120" s="50"/>
    </row>
    <row r="121" spans="1:45" x14ac:dyDescent="0.25">
      <c r="A121" s="2"/>
      <c r="AS121" s="50"/>
    </row>
    <row r="122" spans="1:45" x14ac:dyDescent="0.25">
      <c r="A122" s="2"/>
      <c r="AS122" s="50"/>
    </row>
    <row r="123" spans="1:45" x14ac:dyDescent="0.25">
      <c r="A123" s="2"/>
      <c r="AS123" s="50"/>
    </row>
    <row r="124" spans="1:45" x14ac:dyDescent="0.25">
      <c r="A124" s="2"/>
      <c r="AS124" s="50"/>
    </row>
    <row r="125" spans="1:45" x14ac:dyDescent="0.25">
      <c r="A125" s="2"/>
      <c r="AS125" s="50"/>
    </row>
    <row r="126" spans="1:45" x14ac:dyDescent="0.25">
      <c r="A126" s="2"/>
      <c r="AS126" s="50"/>
    </row>
    <row r="127" spans="1:45" x14ac:dyDescent="0.25">
      <c r="A127" s="2"/>
      <c r="AS127" s="50"/>
    </row>
    <row r="128" spans="1:45" x14ac:dyDescent="0.25">
      <c r="A128" s="2"/>
      <c r="AS128" s="50"/>
    </row>
    <row r="129" spans="1:45" x14ac:dyDescent="0.25">
      <c r="A129" s="2"/>
      <c r="AS129" s="50"/>
    </row>
    <row r="130" spans="1:45" x14ac:dyDescent="0.25">
      <c r="A130" s="2"/>
      <c r="AS130" s="50"/>
    </row>
    <row r="131" spans="1:45" x14ac:dyDescent="0.25">
      <c r="A131" s="2"/>
      <c r="AS131" s="50"/>
    </row>
    <row r="132" spans="1:45" x14ac:dyDescent="0.25">
      <c r="A132" s="2"/>
      <c r="AS132" s="50"/>
    </row>
    <row r="133" spans="1:45" x14ac:dyDescent="0.25">
      <c r="A133" s="2"/>
      <c r="AS133" s="50"/>
    </row>
    <row r="134" spans="1:45" x14ac:dyDescent="0.25">
      <c r="A134" s="2"/>
      <c r="AS134" s="50"/>
    </row>
    <row r="135" spans="1:45" x14ac:dyDescent="0.25">
      <c r="A135" s="2"/>
      <c r="AS135" s="50"/>
    </row>
    <row r="136" spans="1:45" x14ac:dyDescent="0.25">
      <c r="A136" s="2"/>
      <c r="AS136" s="50"/>
    </row>
    <row r="137" spans="1:45" x14ac:dyDescent="0.25">
      <c r="A137" s="2"/>
      <c r="AS137" s="50"/>
    </row>
    <row r="138" spans="1:45" x14ac:dyDescent="0.25">
      <c r="A138" s="2"/>
      <c r="AS138" s="50"/>
    </row>
    <row r="139" spans="1:45" x14ac:dyDescent="0.25">
      <c r="A139" s="2"/>
      <c r="AS139" s="50"/>
    </row>
    <row r="140" spans="1:45" x14ac:dyDescent="0.25">
      <c r="A140" s="2"/>
    </row>
    <row r="141" spans="1:45" x14ac:dyDescent="0.25">
      <c r="A141" s="2"/>
    </row>
    <row r="142" spans="1:45" x14ac:dyDescent="0.25">
      <c r="A142" s="2"/>
    </row>
    <row r="143" spans="1:45" x14ac:dyDescent="0.25">
      <c r="A143" s="2"/>
    </row>
    <row r="144" spans="1:45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</sheetData>
  <mergeCells count="27">
    <mergeCell ref="C32:D32"/>
    <mergeCell ref="C19:D19"/>
    <mergeCell ref="Y3:AB3"/>
    <mergeCell ref="AD3:AG3"/>
    <mergeCell ref="E2:H2"/>
    <mergeCell ref="J2:M2"/>
    <mergeCell ref="O2:R2"/>
    <mergeCell ref="T2:W2"/>
    <mergeCell ref="Y2:AB2"/>
    <mergeCell ref="AD2:AG2"/>
    <mergeCell ref="C2:C4"/>
    <mergeCell ref="D2:D4"/>
    <mergeCell ref="AY3:BB3"/>
    <mergeCell ref="BD3:BG3"/>
    <mergeCell ref="BI3:BL3"/>
    <mergeCell ref="AH2:AL2"/>
    <mergeCell ref="AN2:AQ2"/>
    <mergeCell ref="AS2:AW2"/>
    <mergeCell ref="AY2:BL2"/>
    <mergeCell ref="B2:B4"/>
    <mergeCell ref="AI3:AL3"/>
    <mergeCell ref="AN3:AQ3"/>
    <mergeCell ref="AS3:AW3"/>
    <mergeCell ref="E3:H3"/>
    <mergeCell ref="J3:M3"/>
    <mergeCell ref="O3:R3"/>
    <mergeCell ref="T3:W3"/>
  </mergeCells>
  <pageMargins left="0.7" right="0.7" top="0.75" bottom="0.75" header="0.3" footer="0.3"/>
  <pageSetup paperSize="9" orientation="portrait" r:id="rId1"/>
  <ignoredErrors>
    <ignoredError sqref="B7 H17 M17 R17 W17 AB17 AG17 AL17 AQ18:AQ59 AW18:AW62 BB18:BB60 BG18:BG134 BL18:BL53 BL17 AW17 BG17 BB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EDUCACION 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</dc:creator>
  <cp:lastModifiedBy>ASUS Q302</cp:lastModifiedBy>
  <cp:lastPrinted>2014-01-31T17:34:30Z</cp:lastPrinted>
  <dcterms:created xsi:type="dcterms:W3CDTF">2011-05-12T21:15:31Z</dcterms:created>
  <dcterms:modified xsi:type="dcterms:W3CDTF">2016-05-17T21:31:14Z</dcterms:modified>
</cp:coreProperties>
</file>